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597" firstSheet="1" activeTab="3"/>
  </bookViews>
  <sheets>
    <sheet name="（附表1）2022年上半年科技项目配套资助情况表" sheetId="13" r:id="rId1"/>
    <sheet name="（附表2）2022年上半年研发机构奖励资助情况表" sheetId="14" r:id="rId2"/>
    <sheet name="（附表3）2022年上半年研发机构奖励资助情况表" sheetId="15" r:id="rId3"/>
    <sheet name="（附表4）2022年上半年研发机构奖励资助情况表" sheetId="16" r:id="rId4"/>
  </sheets>
  <definedNames>
    <definedName name="_xlnm._FilterDatabase" localSheetId="0" hidden="1">'（附表1）2022年上半年科技项目配套资助情况表'!$A$2:$J$126</definedName>
    <definedName name="_xlnm._FilterDatabase" localSheetId="1" hidden="1">'（附表2）2022年上半年研发机构奖励资助情况表'!$A$2:$J$7</definedName>
    <definedName name="_xlnm._FilterDatabase" localSheetId="2" hidden="1">'（附表3）2022年上半年研发机构奖励资助情况表'!$A$2:$J$4</definedName>
    <definedName name="_xlnm.Print_Area" localSheetId="0">'（附表1）2022年上半年科技项目配套资助情况表'!$A$1:$J$126</definedName>
    <definedName name="_xlnm.Print_Titles" localSheetId="0">'（附表1）2022年上半年科技项目配套资助情况表'!$2:$2</definedName>
    <definedName name="_xlnm._FilterDatabase" localSheetId="3" hidden="1">'（附表4）2022年上半年研发机构奖励资助情况表'!#REF!</definedName>
    <definedName name="_xlnm.Print_Area" localSheetId="2">'（附表3）2022年上半年研发机构奖励资助情况表'!$A$1:$J$4</definedName>
  </definedNames>
  <calcPr calcId="144525"/>
</workbook>
</file>

<file path=xl/comments1.xml><?xml version="1.0" encoding="utf-8"?>
<comments xmlns="http://schemas.openxmlformats.org/spreadsheetml/2006/main">
  <authors>
    <author>邓宜辉</author>
  </authors>
  <commentList>
    <comment ref="J5" authorId="0">
      <text>
        <r>
          <rPr>
            <b/>
            <sz val="9"/>
            <rFont val="宋体"/>
            <charset val="134"/>
          </rPr>
          <t>邓宜辉:</t>
        </r>
        <r>
          <rPr>
            <sz val="9"/>
            <rFont val="宋体"/>
            <charset val="134"/>
          </rPr>
          <t xml:space="preserve">
2022.7.13区发改局回复，提供2020年10月已配套100万元的说明，且上级发改部门认同区级验收意见，不再另行组织验收。</t>
        </r>
      </text>
    </comment>
  </commentList>
</comments>
</file>

<file path=xl/sharedStrings.xml><?xml version="1.0" encoding="utf-8"?>
<sst xmlns="http://schemas.openxmlformats.org/spreadsheetml/2006/main" count="816" uniqueCount="385">
  <si>
    <t>附表1
                                      2022年上半年科技项目配套资助情况表（123项）</t>
  </si>
  <si>
    <t>发文序号</t>
  </si>
  <si>
    <t>窗口序号</t>
  </si>
  <si>
    <t>政策兑现编号</t>
  </si>
  <si>
    <t>申请人</t>
  </si>
  <si>
    <t>项目名称</t>
  </si>
  <si>
    <t>事项名称</t>
  </si>
  <si>
    <t>原立项
级 别</t>
  </si>
  <si>
    <t>最终审核结论</t>
  </si>
  <si>
    <t>申请金额(元)</t>
  </si>
  <si>
    <t>批复金额（元）</t>
  </si>
  <si>
    <t>KC20220530-014</t>
  </si>
  <si>
    <t>广州江南科友科技股份有限公司</t>
  </si>
  <si>
    <t>面向移动互联网的金融数据安全云服务平台关键技术研究及应用</t>
  </si>
  <si>
    <t>申请科技项目配套资助（高新技术产业10条2.0）指南</t>
  </si>
  <si>
    <t>市</t>
  </si>
  <si>
    <t>符合本次区科技项目配套资助要求。</t>
  </si>
  <si>
    <t>KC20220530-020</t>
  </si>
  <si>
    <t>广州市恒诺康医药科技有限公司</t>
  </si>
  <si>
    <t>治疗肺纤维化创新药物HNC429的研究与开发</t>
  </si>
  <si>
    <t>国家</t>
  </si>
  <si>
    <t>符合本次区科技项目配套资助要求。单个项目获得上级和本区财政资助总额不超过项目承担单位自筹资金总额，超过部分不予配套。</t>
  </si>
  <si>
    <t>KC20220530-028</t>
  </si>
  <si>
    <t>广州永诺生物科技有限公司</t>
  </si>
  <si>
    <t>应用于肿瘤液体活检的数字PCR检测系统研发与产业化</t>
  </si>
  <si>
    <t>KC20220530-029</t>
  </si>
  <si>
    <t>广州海昇计算机科技有限公司</t>
  </si>
  <si>
    <t>基于H.265编码的超高清视频无人机航拍系统</t>
  </si>
  <si>
    <t>KC20220530-030</t>
  </si>
  <si>
    <t>广州市香雪制药股份有限公司</t>
  </si>
  <si>
    <t>肺癌等肿瘤抗原肽谱的筛查，鉴定及相关临床应用研究</t>
  </si>
  <si>
    <t>KC20220531-003</t>
  </si>
  <si>
    <t>广州科城环保科技有限公司</t>
  </si>
  <si>
    <t>铜、锌冶炼废物资源化回收利用关键技术开发</t>
  </si>
  <si>
    <t>KC20220531-005</t>
  </si>
  <si>
    <t>广州海颐软件有限公司</t>
  </si>
  <si>
    <t>多能融合管理的智慧能源云服务平台</t>
  </si>
  <si>
    <t>KC20220531-007</t>
  </si>
  <si>
    <t>广州华端科技有限公司</t>
  </si>
  <si>
    <t>低剂量乳腺三维断层合成摄影系统的研制</t>
  </si>
  <si>
    <t>KC20220531-008</t>
  </si>
  <si>
    <t>低剂量X射线口腔CBCT快速优质成像系统研发及产业化</t>
  </si>
  <si>
    <t>KC20220531-009</t>
  </si>
  <si>
    <t>广州市普精生物科技有限公司</t>
  </si>
  <si>
    <t>中药复方制剂KFJ及防治对虾弧菌病的研究</t>
  </si>
  <si>
    <t>KC20220531-016</t>
  </si>
  <si>
    <t>风华研究院（广州）有限公司</t>
  </si>
  <si>
    <t>下一代超高功率密度、全塑封电源模块</t>
  </si>
  <si>
    <t>KC20220601-002</t>
  </si>
  <si>
    <t>广州汇标检测技术中心</t>
  </si>
  <si>
    <t>基于荧光增强高光谱成像的中药黄曲霉毒素快速检测方法研究</t>
  </si>
  <si>
    <t>KC20220601-003</t>
  </si>
  <si>
    <t>广州烽火众智数字技术有限公司</t>
  </si>
  <si>
    <t>2018年广州民生科技攻关计划项目奖励配套：公共安全可视化智能侦查作战平台研发及示范</t>
  </si>
  <si>
    <t>KC20220601-004</t>
  </si>
  <si>
    <t>广州市宝创生物技术有限公司</t>
  </si>
  <si>
    <t>科技项目“基于高特异内切酶非小细胞肺癌液体活检技术的研发及产业化”配套资助</t>
  </si>
  <si>
    <t>KC20220601-005</t>
  </si>
  <si>
    <t>广州程星通信科技有限公司</t>
  </si>
  <si>
    <t>用于5G通信网的新型毫米波阵列天线及射频前端技术</t>
  </si>
  <si>
    <t>KC20220602-001</t>
  </si>
  <si>
    <t>广州智光电气股份有限公司</t>
  </si>
  <si>
    <t>高压大容量电化学储能变流器装置</t>
  </si>
  <si>
    <t>KC20220602-002</t>
  </si>
  <si>
    <t>广州必贝特医药股份有限公司（原广州必贝特医药技术有限公司）</t>
  </si>
  <si>
    <t>原创 1.1 类靶向抗癌新药双替尼他的临床研究</t>
  </si>
  <si>
    <t>KC20220602-004</t>
  </si>
  <si>
    <t>广东环凯微生物科技有限公司</t>
  </si>
  <si>
    <t>基于萤火虫荧光素酶定向转运及富集的植物高效表达体系研究</t>
  </si>
  <si>
    <t>KC20220602-005</t>
  </si>
  <si>
    <t>广州禾信仪器股份有限公司</t>
  </si>
  <si>
    <t>大气挥发性有机物吸附浓缩在线采样系统研制</t>
  </si>
  <si>
    <t>KC20220602-006</t>
  </si>
  <si>
    <t>广州鸿森材料有限公司</t>
  </si>
  <si>
    <t>高比能量锂离子动力电池镍钴铝酸锂正极材料制备技术研究及产业化</t>
  </si>
  <si>
    <t>KC20220602-007</t>
  </si>
  <si>
    <t>广东丸美生物技术股份有限公司</t>
  </si>
  <si>
    <t>基于植物来源的复合生物活性肽在保湿修复化妆品中的应用研究及产业化</t>
  </si>
  <si>
    <t>KC20220602-008</t>
  </si>
  <si>
    <t>广州鼎甲计算机科技有限公司</t>
  </si>
  <si>
    <t>大数据下的云数据保护关键技术的研究与应用</t>
  </si>
  <si>
    <t>KC20220602-010</t>
  </si>
  <si>
    <t>广州一品红制药有限公司</t>
  </si>
  <si>
    <t>基于药物一致性评价流程化服务平台的广州市药物重点攻关项目</t>
  </si>
  <si>
    <t>KC20220606-001</t>
  </si>
  <si>
    <t>广东碧德生物科技有限公司</t>
  </si>
  <si>
    <t>水产养殖动物高效健康养殖复合微生物制剂的研发与应用</t>
  </si>
  <si>
    <t>省</t>
  </si>
  <si>
    <t>KC20220606-004</t>
  </si>
  <si>
    <t>广州七喜医疗设备有限公司</t>
  </si>
  <si>
    <t>基于云智能诊断平台的数字乳腺X射线断层成像系统</t>
  </si>
  <si>
    <t>符合本次区科技项目配套资助要求。事项最高可配套限额为147万元，其中首笔配套资助88.20万元（147×60%）已兑现（政策兑现号：KC20211019-033），本次申请上级经费到账120万元后的配套余款58.80万元（147×40%）。</t>
  </si>
  <si>
    <t>KC20220606-005</t>
  </si>
  <si>
    <t>广州迈普再生医学科技股份有限公司（原广州迈普再生医学科技有限公司）</t>
  </si>
  <si>
    <t>新型植入式可吸收止血纱的研制及产业化开发</t>
  </si>
  <si>
    <t>KC20220606-006</t>
  </si>
  <si>
    <t>广州达安基因股份有限公司（原中山大学达安基因股份有限公司）</t>
  </si>
  <si>
    <t>艾滋病和病毒性肝炎等重大传染病诊断产品CE及WHO认证的研究</t>
  </si>
  <si>
    <t>KC20220606-007</t>
  </si>
  <si>
    <t>广州迈普再生医学科技股份有限公司</t>
  </si>
  <si>
    <t>生物3D打印及组织修复高端医疗器械创新平台研究</t>
  </si>
  <si>
    <t>KC20220606-009</t>
  </si>
  <si>
    <t>广州广电运通信息科技有限公司</t>
  </si>
  <si>
    <t>基于云架构的金融服务平台关键技术攻关及产业化</t>
  </si>
  <si>
    <t>KC20220607-001</t>
  </si>
  <si>
    <t>广州赫尔普化工有限公司</t>
  </si>
  <si>
    <t>高性能动态硫化硅橡胶/聚氨酯热塑性弹性体新材料的研发及产业化</t>
  </si>
  <si>
    <t>KC20220607-002</t>
  </si>
  <si>
    <t>广州航新航空科技股份有限公司</t>
  </si>
  <si>
    <t>基于新一代ATML标准的航空通用智能诊断系统</t>
  </si>
  <si>
    <t>KC20220607-003</t>
  </si>
  <si>
    <t>广州优迪生物科技股份有限公司</t>
  </si>
  <si>
    <t>犬四大常见疾病疫苗监控评价时间分辨免疫荧光试剂盒的研制</t>
  </si>
  <si>
    <t>KC20220607-004</t>
  </si>
  <si>
    <t>广东南方海岸科技服务有限公司</t>
  </si>
  <si>
    <t>基于多元异构数据融合的海岸船舶智能监控和风险防控</t>
  </si>
  <si>
    <t>KC20220607-005</t>
  </si>
  <si>
    <t>广东博纬通信科技有限公司</t>
  </si>
  <si>
    <t>应用于5GMassive MIMO通信系统的大规模多波束阵列天线研究</t>
  </si>
  <si>
    <t>KC20220607-006</t>
  </si>
  <si>
    <t>广州格拉姆生物科技有限公司</t>
  </si>
  <si>
    <t>基于蜂毒肽和菌丝霉素的杂合抗菌肽研发和应用</t>
  </si>
  <si>
    <t>KC20220607-007</t>
  </si>
  <si>
    <t>广州南洋电缆集团有限公司（原广州南洋电缆有限公司）</t>
  </si>
  <si>
    <t>新能源汽车内部用高压电缆的研发与产业化</t>
  </si>
  <si>
    <t>KC20220607-009</t>
  </si>
  <si>
    <t>广东聚华印刷显示技术有限公司</t>
  </si>
  <si>
    <t>印刷OLED显示技术集成与研发公共开放平台</t>
  </si>
  <si>
    <t>KC20220608-004</t>
  </si>
  <si>
    <t>广州市银科电子有限公司</t>
  </si>
  <si>
    <t>《基于人工智能的复杂特征提取与鉴别关键技术研究及产业化应用》</t>
  </si>
  <si>
    <t>KC20220608-005</t>
  </si>
  <si>
    <t>广州市泰斗电子科技有限公司</t>
  </si>
  <si>
    <t>支持多导航系统的射频基带一体化芯片</t>
  </si>
  <si>
    <t>KC20220608-006</t>
  </si>
  <si>
    <t>高性能印刷OLED墨水的研究开发</t>
  </si>
  <si>
    <t>KC20220608-007</t>
  </si>
  <si>
    <t>广州龙之杰科技有限公司</t>
  </si>
  <si>
    <t>基于虚拟现实与人工智能的运动康复诊疗一体化系统的研发</t>
  </si>
  <si>
    <t>KC20220609-002</t>
  </si>
  <si>
    <t>硅能光电半导体（广州）有限公司（原广州硅能照明有限公司）</t>
  </si>
  <si>
    <t>多芯片封装LED器件的电光热耦合效应研究及应用</t>
  </si>
  <si>
    <t>KC20220609-004</t>
  </si>
  <si>
    <t>广州创天电子科技有限公司</t>
  </si>
  <si>
    <t>微带分形天线及材料联合研发与产业化</t>
  </si>
  <si>
    <t>KC20220609-005</t>
  </si>
  <si>
    <t>越洋医药开发（广州）有限公司</t>
  </si>
  <si>
    <t>左乙拉西坦缓释片美国注册</t>
  </si>
  <si>
    <t>KC20220610-001</t>
  </si>
  <si>
    <t>广州迈达康医药科技有限公司</t>
  </si>
  <si>
    <t>微生物制药研发及产业化平台建设及应用示范</t>
  </si>
  <si>
    <t>KC20220610-003</t>
  </si>
  <si>
    <t>广东风华芯电科技股份有限公司</t>
  </si>
  <si>
    <t>高效高频第三代半导体电力电子功率模块关键技术研究</t>
  </si>
  <si>
    <t>KC20220610-004</t>
  </si>
  <si>
    <t>国机智能科技有限公司</t>
  </si>
  <si>
    <t>面向自由曲面精准涂胶的在线调节方法研究</t>
  </si>
  <si>
    <t>KC20220610-006</t>
  </si>
  <si>
    <t>广州机械科学研究院有限公司</t>
  </si>
  <si>
    <t>核心部件及其组合系统性能评估与对整机的影响机理</t>
  </si>
  <si>
    <t>KC20220610-007</t>
  </si>
  <si>
    <t>基于航空往复密封工况的聚醚醚酮材料特性研究</t>
  </si>
  <si>
    <t>KC20220610-010</t>
  </si>
  <si>
    <t>广州迈景基因医学科技有限公司</t>
  </si>
  <si>
    <t>宫颈癌筛查的基因检测试剂盒的研发</t>
  </si>
  <si>
    <t>KC20220610-011</t>
  </si>
  <si>
    <t>金发科技股份有限公司</t>
  </si>
  <si>
    <t>高耐热热致液晶聚合物（TLCP）产业化关键技术开发</t>
  </si>
  <si>
    <t>KC20220610-012</t>
  </si>
  <si>
    <t>废旧电视机外壳无害化处理及高质化利用研究</t>
  </si>
  <si>
    <t>KC20220610-013</t>
  </si>
  <si>
    <t>废旧PC资源化回收及高性能应用关键技术研发</t>
  </si>
  <si>
    <t>KC20220613-001</t>
  </si>
  <si>
    <t>广州高澜节能技术股份有限公司</t>
  </si>
  <si>
    <t>风力发电用新型水冷系统的研究及产业化</t>
  </si>
  <si>
    <t>KC20220613-002</t>
  </si>
  <si>
    <t>换流阀外冷却废水处理技术与核心装备开发</t>
  </si>
  <si>
    <t>KC20220613-003</t>
  </si>
  <si>
    <t>广东众生睿创生物科技有限公司</t>
  </si>
  <si>
    <t>治疗非酒精性脂肪肝炎化药一类新药WXSH0078的研究和开发</t>
  </si>
  <si>
    <t>KC20220613-004</t>
  </si>
  <si>
    <t>治疗非酒精性脂肪肝炎化药一类新药WXSH0038的研究与开发</t>
  </si>
  <si>
    <t>KC20220613-005</t>
  </si>
  <si>
    <t>广州集泰化工股份有限公司</t>
  </si>
  <si>
    <t>高性能水性集装箱涂料的开发及产业化关键技术研究</t>
  </si>
  <si>
    <t>KC20220613-006</t>
  </si>
  <si>
    <t>广州慧智微电子股份有限公司（原广州慧智微电子有限公司）</t>
  </si>
  <si>
    <t>可用于多频多模射频前端的电源管理系统的研发和产业化</t>
  </si>
  <si>
    <t>鉴于单个项目获得上级和本区财政资助总额不超过项目承担单位自筹资金总额，超过部分不予配套，故该项目无配套资金申请额度。</t>
  </si>
  <si>
    <t>KC20220613-009</t>
  </si>
  <si>
    <t>广州安凯微电子股份有限公司（原安凯（广州）微电子技术有限公司）</t>
  </si>
  <si>
    <t>支持蓝牙V5.0的极低功耗物联网通信SoC芯片研发与产业化</t>
  </si>
  <si>
    <t>KC20220613-010</t>
  </si>
  <si>
    <t>广州天赐高新材料股份有限公司（原广州天赐有机硅科技有限公司）</t>
  </si>
  <si>
    <t>耐高温有机硅胶用梯形硅树脂的开发及产业化</t>
  </si>
  <si>
    <t>KC20220613-011</t>
  </si>
  <si>
    <t>耐紫外抗冷热冲击光学级有机硅研发及产业化</t>
  </si>
  <si>
    <t>KC20220613-013</t>
  </si>
  <si>
    <t>广州优得清生物科技有限公司</t>
  </si>
  <si>
    <t>基于轴突定向诱导的视神经再生微管产品转化研究</t>
  </si>
  <si>
    <t>KC20220613-014</t>
  </si>
  <si>
    <t>广州吉欧电子科技有限公司</t>
  </si>
  <si>
    <t>应用于多工况下的星站差分毫米级RTK定位终端设备研发</t>
  </si>
  <si>
    <t>KC20220613-015</t>
  </si>
  <si>
    <t>广州慧智微电子股份有限公司</t>
  </si>
  <si>
    <t>3.5GHz频段5G终端功放芯片的研发和产业化</t>
  </si>
  <si>
    <t>KC20220614-001</t>
  </si>
  <si>
    <t>广州医科大学附属第五医院</t>
  </si>
  <si>
    <t>恶性肿瘤和自身免疫性疾病治疗用生物技术药物早期临床试验评价技术平台的建设</t>
  </si>
  <si>
    <t>KC20220614-002</t>
  </si>
  <si>
    <t>广州市锐博生物科技有限公司</t>
  </si>
  <si>
    <t>核酸高端医药产品规模化生产技术服务平台</t>
  </si>
  <si>
    <t>KC20220614-003</t>
  </si>
  <si>
    <t>基于CRISPR-Cas9技术全基因文库的建立及大规模筛选分析技术开发</t>
  </si>
  <si>
    <t>KC20220614-004</t>
  </si>
  <si>
    <t>广州视臻信息科技有限公司</t>
  </si>
  <si>
    <t>面向智能办公展示的交互式协同平台的研发及产业化</t>
  </si>
  <si>
    <t>KC20220614-005</t>
  </si>
  <si>
    <t>广州金发碳纤维新材料发展有限公司</t>
  </si>
  <si>
    <t>热塑性复合材料有机板产业化制备关键技术开发</t>
  </si>
  <si>
    <t>KC20220614-006</t>
  </si>
  <si>
    <t>轻量化高铁座椅的关键技术开发</t>
  </si>
  <si>
    <t>KC20220614-007</t>
  </si>
  <si>
    <t>基于多场耦合模型优化高通量微流控测序芯片技术研发与产业化</t>
  </si>
  <si>
    <t>KC20220614-008</t>
  </si>
  <si>
    <t>瑞博奥（广州）生物科技股份有限公司（原广州瑞博奥生物科技有限公司）</t>
  </si>
  <si>
    <t>多肿瘤标志物（男12项和女12项）抗体芯片定量检测产品的开发</t>
  </si>
  <si>
    <t>KC20220614-009</t>
  </si>
  <si>
    <t xml:space="preserve"> 多标志物（肺癌 六项）定量检测试剂盒（蛋白芯片-荧光法）</t>
  </si>
  <si>
    <t>KC20220614-010</t>
  </si>
  <si>
    <t>京信通信技术（广州）有限公司（原京信通信系统（中国）有限公司）</t>
  </si>
  <si>
    <t>RRU一体化有源基站天线及人机协同生产线</t>
  </si>
  <si>
    <t>KC20220614-011</t>
  </si>
  <si>
    <t>百奥泰生物制药股份有限公司（原百奥泰生物科技（广州）有限公司）</t>
  </si>
  <si>
    <t>肿瘤治疗性抗体药物研发及全球临床III期试验</t>
  </si>
  <si>
    <t>KC20220614-012</t>
  </si>
  <si>
    <t>国内首仿阿达木单抗生物类似药的III期临床研究及产业化开发</t>
  </si>
  <si>
    <t>KC20220614-013</t>
  </si>
  <si>
    <t>威创集团股份有限公司（原广东威创视讯科技股份有限公司）</t>
  </si>
  <si>
    <t>超高密度小间距LED显示系统关键技术研发</t>
  </si>
  <si>
    <t>KC20220614-014</t>
  </si>
  <si>
    <t>宏景科技股份有限公司（原广东宏景科技股份有限公司）</t>
  </si>
  <si>
    <t>果蔬多温室智能群控关键技术研究与示范</t>
  </si>
  <si>
    <t>KC20220615-003</t>
  </si>
  <si>
    <t>广州数控设备有限公司</t>
  </si>
  <si>
    <t>工业机器人伺服电机与驱动产品性能优化</t>
  </si>
  <si>
    <t>KC20220616-001</t>
  </si>
  <si>
    <t>广州润芯信息技术有限公司</t>
  </si>
  <si>
    <t>面向卫星移动通信系统手持终端的一体化SIP芯片研发</t>
  </si>
  <si>
    <t>KC20220616-002</t>
  </si>
  <si>
    <t>广域室内外无缝定位射频芯片研发及产业化示范应用</t>
  </si>
  <si>
    <t>KC20220616-004</t>
  </si>
  <si>
    <t>广东广纺检测技术股份有限公司（原广东广纺检测计量技术股份有限公司）</t>
  </si>
  <si>
    <t>纯天然生态纺织品——水果染技术研发</t>
  </si>
  <si>
    <t>KC20220616-005</t>
  </si>
  <si>
    <t>广州广合科技股份有限公司（原广合科技（广州）有限公司）</t>
  </si>
  <si>
    <t>基于Purley平台的大数据服务器系统套板的核心技术攻关</t>
  </si>
  <si>
    <t>KC20220617-001</t>
  </si>
  <si>
    <t>广州天宝颂原生物科技开发有限公司</t>
  </si>
  <si>
    <t>基于生物荧光技术的心肺功能五项标志物快速联合检测试剂盒及移动智能检测设备研制与产业化</t>
  </si>
  <si>
    <t>KC20220617-002</t>
  </si>
  <si>
    <t>心肾损伤标志物快速联合检测试剂盒开发与产业化应用</t>
  </si>
  <si>
    <t>KC20220617-004</t>
  </si>
  <si>
    <t>广州国机润滑科技有限公司（原广州吉盛润滑科技有限公司）</t>
  </si>
  <si>
    <t>节能环保、长寿命螺杆式空气压缩机油的研究开发</t>
  </si>
  <si>
    <t>KC20220617-005</t>
  </si>
  <si>
    <t>超灵敏EGFR突变检测平台的建立</t>
  </si>
  <si>
    <t>KC20220617-006</t>
  </si>
  <si>
    <t>广州沧恒自动控制科技有限公司</t>
  </si>
  <si>
    <t>智能高效发动机活塞环联合检测生产线技术及产业化研发</t>
  </si>
  <si>
    <t>KC20220617-007</t>
  </si>
  <si>
    <t>广东合鑫生物科技有限公司</t>
  </si>
  <si>
    <t>广东合鑫生物科技有限公司科技特派员工作站建设</t>
  </si>
  <si>
    <t>KC20220617-008</t>
  </si>
  <si>
    <t>广东省金发科技聚合物材料标准化院士工作站</t>
  </si>
  <si>
    <t>KC20220617-009</t>
  </si>
  <si>
    <t>聚合物包覆金属粉微球的制备及其在免喷涂材料中的应用</t>
  </si>
  <si>
    <t>KC20220617-010</t>
  </si>
  <si>
    <t>石药集团明复乐药业（广州）有限公司（原广州铭康生物工程有限公司）</t>
  </si>
  <si>
    <t>溶血栓新药铭复乐的Ⅳ期临床研究</t>
  </si>
  <si>
    <t>KC20220617-011</t>
  </si>
  <si>
    <t>具有防伪功能完全生物降解垃圾袋开发及在堆肥条件下降解性研究</t>
  </si>
  <si>
    <t>KC20220617-012</t>
  </si>
  <si>
    <t>高性能玻璃纤维增强聚苯硫醚复合材料研发</t>
  </si>
  <si>
    <t>KC20220620-002</t>
  </si>
  <si>
    <t>广州海格通信集团股份有限公司</t>
  </si>
  <si>
    <t>低功耗北斗RNSS多模射频基带一体化卫星导航芯片的研制与应用</t>
  </si>
  <si>
    <t>KC20220620-003</t>
  </si>
  <si>
    <t>广州万孚生物技术股份有限公司</t>
  </si>
  <si>
    <t>凝血五项快速检测试剂及配套仪器的开发</t>
  </si>
  <si>
    <t>KC20220620-004</t>
  </si>
  <si>
    <t>心血管疾病床旁快速检测及信息化管理系统的开发与应用</t>
  </si>
  <si>
    <t>KC20220620-005</t>
  </si>
  <si>
    <t>广州鹿山新材料股份有限公司</t>
  </si>
  <si>
    <t>绿色节能新型AEP建材用热熔胶膜的研制和产业化</t>
  </si>
  <si>
    <t>KC20220620-006</t>
  </si>
  <si>
    <t>大尺寸触控屏用光学功能胶膜的开发及产业化</t>
  </si>
  <si>
    <t>KC20220621-001</t>
  </si>
  <si>
    <t>连续纤维增强热塑性塑料管粘接树脂的研制</t>
  </si>
  <si>
    <t>KC20220621-002</t>
  </si>
  <si>
    <t xml:space="preserve">新型多功能环保保护膜用粘接材料的开发 </t>
  </si>
  <si>
    <t>KC20220621-003</t>
  </si>
  <si>
    <t>广州晟能电子科技有限公司</t>
  </si>
  <si>
    <t>基于云计算的智慧城市综合管廊系统集成关键技术的研发与示范应用</t>
  </si>
  <si>
    <t>KC20220621-004</t>
  </si>
  <si>
    <t>中药口服制剂产业化关键技术-馥感啉口服液和芩香清解口服液</t>
  </si>
  <si>
    <t>KC20220622-007</t>
  </si>
  <si>
    <t>广州白云山中一药业有限公司</t>
  </si>
  <si>
    <t>以优质药材黄芪为原料的中成药大品种质量提升及新产品开发</t>
  </si>
  <si>
    <t>KC20220622-008</t>
  </si>
  <si>
    <t>金鹏电子信息机器有限公司</t>
  </si>
  <si>
    <t>基于大数据的城市基础设施智能监管平台关键技术研究与示范</t>
  </si>
  <si>
    <t>KC20220622-009</t>
  </si>
  <si>
    <t>广州市昊志机电股份有限公司</t>
  </si>
  <si>
    <t>工业机器人关节用谐波减速器关键技术研究与应用</t>
  </si>
  <si>
    <t>KC20220622-011</t>
  </si>
  <si>
    <t>具有多层密封结构的高速球轴承电主轴的研究与设计开发</t>
  </si>
  <si>
    <t>KC20220622-014</t>
  </si>
  <si>
    <t>广州广电运通金融电子股份有限公司</t>
  </si>
  <si>
    <t>智能金融服务机器人研发及产业化</t>
  </si>
  <si>
    <t>KC20220623-002</t>
  </si>
  <si>
    <t>广州明珞装备股份有限公司（原广州明珞汽车装备有限公司）</t>
  </si>
  <si>
    <t>基于工业大数据分析的面向汽车焊装主线的智能诊断运维平台的研发及产业化应用</t>
  </si>
  <si>
    <t>KC20220610-005</t>
  </si>
  <si>
    <t>电梯装配用单组份端硅烷基聚氧化丙烯密封胶的开发研究</t>
  </si>
  <si>
    <t>KC20220615-007</t>
  </si>
  <si>
    <t>广州市天河诺亚生物工程有限公司</t>
  </si>
  <si>
    <t>靶向调控PD-1增强WT1特异性T细胞治疗白血病技术的研发</t>
  </si>
  <si>
    <t>KC20220616-003</t>
  </si>
  <si>
    <t>多模双通道高精度导航型射频芯片</t>
  </si>
  <si>
    <t>KC20220602-009</t>
  </si>
  <si>
    <t>广州市建筑材料工业研究所有限公司</t>
  </si>
  <si>
    <t>水性环保超薄型钢结构防火涂料的关键技术研究及产业化</t>
  </si>
  <si>
    <t>KC20220622-010</t>
  </si>
  <si>
    <t>广东蓝岛生物技术有限公司</t>
  </si>
  <si>
    <t>灵长类动物脊髓损伤模型制备与评价体系的建立</t>
  </si>
  <si>
    <t>KC20220608-003</t>
  </si>
  <si>
    <t>广州喜鹊医药有限公司</t>
  </si>
  <si>
    <t>治疗急性缺血性脑卒中1类化学新药硝酮嗪的II期临床研究</t>
  </si>
  <si>
    <t>提供的“关于印发重大新药创制科技重大专项2021年结题课题综合绩效评价结论的通知”显示该课题综合绩效评价结论为结题。故不符合本次区科技项目配套资助要求。</t>
  </si>
  <si>
    <t>KC20220609-003</t>
  </si>
  <si>
    <t>广州市赛普特医药科技股份有限公司</t>
  </si>
  <si>
    <t>急性缺血性脑卒中神经元保护药安脑三醇（YC-6）临床试验研究</t>
  </si>
  <si>
    <t>KC20220624-002</t>
  </si>
  <si>
    <t>广州再极医药科技有限公司</t>
  </si>
  <si>
    <t>FLT3/FGFR靶向抗肿瘤创新药物研究</t>
  </si>
  <si>
    <t>KC20220613-007</t>
  </si>
  <si>
    <t>化药1类新药ZSP1601治疗非酒精性脂肪肝炎的Ⅰ/Ⅱ期临床研究</t>
  </si>
  <si>
    <t>提供的“课题综合绩效评价结论”为结题。故不符合本次区科技项目配套资助要求。</t>
  </si>
  <si>
    <t>KC20220613-008</t>
  </si>
  <si>
    <t>化药1类新药ZSP1603治疗特发性肺纤维化的Ⅰ/Ⅱ期临床研究</t>
  </si>
  <si>
    <t>KC20220606-008</t>
  </si>
  <si>
    <t>突发急性传染病诊断试剂的研制</t>
  </si>
  <si>
    <t>KC20220530-019</t>
  </si>
  <si>
    <t>广州威溶特医药科技有限公司</t>
  </si>
  <si>
    <t>基因治疗溶瘤病毒1类新药的临床前和临床研究</t>
  </si>
  <si>
    <t>KC20220610-002</t>
  </si>
  <si>
    <t>广州市鑫广飞信息科技有限公司</t>
  </si>
  <si>
    <t>基于无人机巡航视频水域河道异常场景检测识别与示范应用</t>
  </si>
  <si>
    <t>承担单位是中山大学，申请人是合作单位，而非项目承担单位，故不符合本次区科技项目配套资助要求。</t>
  </si>
  <si>
    <t>（一）合计</t>
  </si>
  <si>
    <t>附表2
                                          2022年上半年研发机构奖励资助情况表（4项）</t>
  </si>
  <si>
    <t>原立项级别</t>
  </si>
  <si>
    <t>KC20220530-005</t>
  </si>
  <si>
    <t>高新兴科技集团股份有限公司</t>
  </si>
  <si>
    <t>高新兴科技集团股份有限公司技术中心</t>
  </si>
  <si>
    <t>申请研发机构奖励资助（后补助）（黄金10条）指南</t>
  </si>
  <si>
    <t>符合本次区研发机构奖励资助要求。</t>
  </si>
  <si>
    <t>KC20220602-011</t>
  </si>
  <si>
    <t>广州赛莱拉干细胞科技股份有限公司</t>
  </si>
  <si>
    <t>广州赛莱拉干细胞科技股份有限公司技术中心</t>
  </si>
  <si>
    <t>KC20220610-008</t>
  </si>
  <si>
    <t>工业摩擦润滑国家地方联合工程研究中心</t>
  </si>
  <si>
    <t>KC20220617-003</t>
  </si>
  <si>
    <t>广州视源电子科技股份有限公司</t>
  </si>
  <si>
    <t xml:space="preserve">广州视源电子科技股份有限公司技术中心 </t>
  </si>
  <si>
    <t>（二）合计</t>
  </si>
  <si>
    <t>附表3
                                         2022年上半年研发机构奖励资助情况表（1项）</t>
  </si>
  <si>
    <t>KC20220610-009</t>
  </si>
  <si>
    <t>工业（机器人）产品质量控制和技术评价广州实验室</t>
  </si>
  <si>
    <t>申请研发机构奖励（高新技术产业10条2.0）指南</t>
  </si>
  <si>
    <t xml:space="preserve">该研发机构立项部门为国家工业和信息化部，根据指南要求，由其他国家部委单独或联合认定的，分别由国家部委或牵头国家部委相对应的区职能部门负责资金兑现。故不符合本次区研发机构奖励资助要求。 </t>
  </si>
  <si>
    <t>（三）合计</t>
  </si>
  <si>
    <t>附表4
                                          2022年上半年科技项目配套资助和研发机构奖励资助汇总（128项）</t>
  </si>
  <si>
    <t>3项合计（一）+（二）+（三）</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</si>
</sst>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indexed="8"/>
      <name val="宋体"/>
      <charset val="134"/>
      <scheme val="minor"/>
    </font>
    <font>
      <b/>
      <sz val="12"/>
      <color indexed="8"/>
      <name val="宋体"/>
      <charset val="134"/>
      <scheme val="minor"/>
    </font>
    <font>
      <b/>
      <sz val="9"/>
      <color rgb="FF000000"/>
      <name val="宋体"/>
      <charset val="134"/>
    </font>
    <font>
      <b/>
      <sz val="9"/>
      <color indexed="8"/>
      <name val="宋体"/>
      <charset val="134"/>
    </font>
    <font>
      <b/>
      <sz val="9"/>
      <color theme="1"/>
      <name val="宋体"/>
      <charset val="134"/>
    </font>
    <font>
      <b/>
      <sz val="9"/>
      <name val="宋体"/>
      <charset val="134"/>
    </font>
    <font>
      <sz val="9"/>
      <color indexed="8"/>
      <name val="宋体"/>
      <charset val="134"/>
    </font>
    <font>
      <sz val="9"/>
      <name val="宋体"/>
      <charset val="134"/>
    </font>
    <font>
      <sz val="9"/>
      <color indexed="8"/>
      <name val="宋体"/>
      <charset val="134"/>
      <scheme val="minor"/>
    </font>
    <font>
      <sz val="9"/>
      <color theme="1"/>
      <name val="宋体"/>
      <charset val="134"/>
    </font>
    <font>
      <sz val="9"/>
      <color rgb="FFFF0000"/>
      <name val="宋体"/>
      <charset val="134"/>
    </font>
    <font>
      <sz val="11"/>
      <color theme="0"/>
      <name val="宋体"/>
      <charset val="0"/>
      <scheme val="minor"/>
    </font>
    <font>
      <sz val="11"/>
      <color theme="1"/>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indexed="8"/>
      <name val="宋体"/>
      <charset val="134"/>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2" fillId="0" borderId="0" applyFont="0" applyFill="0" applyBorder="0" applyAlignment="0" applyProtection="0">
      <alignment vertical="center"/>
    </xf>
    <xf numFmtId="0" fontId="13" fillId="9" borderId="0" applyNumberFormat="0" applyBorder="0" applyAlignment="0" applyProtection="0">
      <alignment vertical="center"/>
    </xf>
    <xf numFmtId="0" fontId="17" fillId="1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3" borderId="0" applyNumberFormat="0" applyBorder="0" applyAlignment="0" applyProtection="0">
      <alignment vertical="center"/>
    </xf>
    <xf numFmtId="0" fontId="19" fillId="17" borderId="0" applyNumberFormat="0" applyBorder="0" applyAlignment="0" applyProtection="0">
      <alignment vertical="center"/>
    </xf>
    <xf numFmtId="43" fontId="12" fillId="0" borderId="0" applyFont="0" applyFill="0" applyBorder="0" applyAlignment="0" applyProtection="0">
      <alignment vertical="center"/>
    </xf>
    <xf numFmtId="0" fontId="11" fillId="8"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21" borderId="11" applyNumberFormat="0" applyFont="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8" applyNumberFormat="0" applyFill="0" applyAlignment="0" applyProtection="0">
      <alignment vertical="center"/>
    </xf>
    <xf numFmtId="0" fontId="16" fillId="0" borderId="8" applyNumberFormat="0" applyFill="0" applyAlignment="0" applyProtection="0">
      <alignment vertical="center"/>
    </xf>
    <xf numFmtId="0" fontId="11" fillId="24" borderId="0" applyNumberFormat="0" applyBorder="0" applyAlignment="0" applyProtection="0">
      <alignment vertical="center"/>
    </xf>
    <xf numFmtId="0" fontId="15" fillId="0" borderId="7" applyNumberFormat="0" applyFill="0" applyAlignment="0" applyProtection="0">
      <alignment vertical="center"/>
    </xf>
    <xf numFmtId="0" fontId="11" fillId="25" borderId="0" applyNumberFormat="0" applyBorder="0" applyAlignment="0" applyProtection="0">
      <alignment vertical="center"/>
    </xf>
    <xf numFmtId="0" fontId="30" fillId="16" borderId="13" applyNumberFormat="0" applyAlignment="0" applyProtection="0">
      <alignment vertical="center"/>
    </xf>
    <xf numFmtId="0" fontId="18" fillId="16" borderId="9" applyNumberFormat="0" applyAlignment="0" applyProtection="0">
      <alignment vertical="center"/>
    </xf>
    <xf numFmtId="0" fontId="24" fillId="20" borderId="10" applyNumberFormat="0" applyAlignment="0" applyProtection="0">
      <alignment vertical="center"/>
    </xf>
    <xf numFmtId="0" fontId="13" fillId="28" borderId="0" applyNumberFormat="0" applyBorder="0" applyAlignment="0" applyProtection="0">
      <alignment vertical="center"/>
    </xf>
    <xf numFmtId="0" fontId="11" fillId="11" borderId="0" applyNumberFormat="0" applyBorder="0" applyAlignment="0" applyProtection="0">
      <alignment vertical="center"/>
    </xf>
    <xf numFmtId="0" fontId="28" fillId="0" borderId="12" applyNumberFormat="0" applyFill="0" applyAlignment="0" applyProtection="0">
      <alignment vertical="center"/>
    </xf>
    <xf numFmtId="0" fontId="14" fillId="0" borderId="6" applyNumberFormat="0" applyFill="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13" fillId="31" borderId="0" applyNumberFormat="0" applyBorder="0" applyAlignment="0" applyProtection="0">
      <alignment vertical="center"/>
    </xf>
    <xf numFmtId="0" fontId="11" fillId="32" borderId="0" applyNumberFormat="0" applyBorder="0" applyAlignment="0" applyProtection="0">
      <alignment vertical="center"/>
    </xf>
    <xf numFmtId="0" fontId="13" fillId="15" borderId="0" applyNumberFormat="0" applyBorder="0" applyAlignment="0" applyProtection="0">
      <alignment vertical="center"/>
    </xf>
    <xf numFmtId="0" fontId="13" fillId="30" borderId="0" applyNumberFormat="0" applyBorder="0" applyAlignment="0" applyProtection="0">
      <alignment vertical="center"/>
    </xf>
    <xf numFmtId="0" fontId="13" fillId="27" borderId="0" applyNumberFormat="0" applyBorder="0" applyAlignment="0" applyProtection="0">
      <alignment vertical="center"/>
    </xf>
    <xf numFmtId="0" fontId="13" fillId="23"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0" fontId="13" fillId="26" borderId="0" applyNumberFormat="0" applyBorder="0" applyAlignment="0" applyProtection="0">
      <alignment vertical="center"/>
    </xf>
    <xf numFmtId="0" fontId="11" fillId="29" borderId="0" applyNumberFormat="0" applyBorder="0" applyAlignment="0" applyProtection="0">
      <alignment vertical="center"/>
    </xf>
    <xf numFmtId="0" fontId="13" fillId="7" borderId="0" applyNumberFormat="0" applyBorder="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13" fillId="33" borderId="0" applyNumberFormat="0" applyBorder="0" applyAlignment="0" applyProtection="0">
      <alignment vertical="center"/>
    </xf>
    <xf numFmtId="0" fontId="11" fillId="10" borderId="0" applyNumberFormat="0" applyBorder="0" applyAlignment="0" applyProtection="0">
      <alignment vertical="center"/>
    </xf>
    <xf numFmtId="0" fontId="31" fillId="0" borderId="0">
      <alignment vertical="center"/>
    </xf>
    <xf numFmtId="0" fontId="12" fillId="0" borderId="0">
      <alignment vertical="center"/>
    </xf>
  </cellStyleXfs>
  <cellXfs count="38">
    <xf numFmtId="0" fontId="0" fillId="0" borderId="0" xfId="0" applyFont="1">
      <alignment vertical="center"/>
    </xf>
    <xf numFmtId="0" fontId="0" fillId="0" borderId="0" xfId="0" applyFont="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49" applyFont="1" applyFill="1" applyBorder="1" applyAlignment="1" applyProtection="1">
      <alignment horizontal="center" vertical="center" wrapText="1"/>
      <protection locked="0"/>
    </xf>
    <xf numFmtId="0" fontId="5" fillId="2" borderId="2" xfId="49" applyFont="1" applyFill="1" applyBorder="1" applyAlignment="1" applyProtection="1">
      <alignment horizontal="center" vertical="center" wrapText="1"/>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0" xfId="0" applyFont="1" applyFill="1" applyBorder="1" applyAlignme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4" xfId="49" applyFont="1" applyFill="1" applyBorder="1" applyAlignment="1" applyProtection="1">
      <alignment horizontal="center" vertical="center" wrapText="1"/>
      <protection locked="0"/>
    </xf>
    <xf numFmtId="0" fontId="5" fillId="2" borderId="5" xfId="49"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xf>
    <xf numFmtId="0" fontId="0" fillId="2" borderId="0" xfId="0" applyFont="1" applyFill="1">
      <alignment vertical="center"/>
    </xf>
    <xf numFmtId="0" fontId="7" fillId="2" borderId="2" xfId="0" applyFont="1" applyFill="1" applyBorder="1" applyAlignment="1">
      <alignment horizontal="left" vertical="center" wrapText="1"/>
    </xf>
    <xf numFmtId="0" fontId="8" fillId="0" borderId="2"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8" fillId="0" borderId="2"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6"/>
  <sheetViews>
    <sheetView workbookViewId="0">
      <selection activeCell="K103" sqref="K103"/>
    </sheetView>
  </sheetViews>
  <sheetFormatPr defaultColWidth="9" defaultRowHeight="13.5"/>
  <cols>
    <col min="1" max="1" width="4.25" style="1" customWidth="1"/>
    <col min="2" max="2" width="4.875" customWidth="1"/>
    <col min="3" max="3" width="14.75" customWidth="1"/>
    <col min="4" max="4" width="15.125" customWidth="1"/>
    <col min="5" max="5" width="20" customWidth="1"/>
    <col min="6" max="6" width="13.625" customWidth="1"/>
    <col min="7" max="7" width="8.875" customWidth="1"/>
    <col min="8" max="8" width="26.625" customWidth="1"/>
    <col min="9" max="9" width="12" customWidth="1"/>
    <col min="10" max="10" width="12.25" customWidth="1"/>
  </cols>
  <sheetData>
    <row r="1" ht="37" customHeight="1" spans="1:10">
      <c r="A1" s="2" t="s">
        <v>0</v>
      </c>
      <c r="B1" s="3"/>
      <c r="C1" s="3"/>
      <c r="D1" s="3"/>
      <c r="E1" s="3"/>
      <c r="F1" s="3"/>
      <c r="G1" s="3"/>
      <c r="H1" s="3"/>
      <c r="I1" s="3"/>
      <c r="J1" s="3"/>
    </row>
    <row r="2" ht="40" customHeight="1" spans="1:10">
      <c r="A2" s="4" t="s">
        <v>1</v>
      </c>
      <c r="B2" s="4" t="s">
        <v>2</v>
      </c>
      <c r="C2" s="5" t="s">
        <v>3</v>
      </c>
      <c r="D2" s="5" t="s">
        <v>4</v>
      </c>
      <c r="E2" s="5" t="s">
        <v>5</v>
      </c>
      <c r="F2" s="5" t="s">
        <v>6</v>
      </c>
      <c r="G2" s="6" t="s">
        <v>7</v>
      </c>
      <c r="H2" s="7" t="s">
        <v>8</v>
      </c>
      <c r="I2" s="5" t="s">
        <v>9</v>
      </c>
      <c r="J2" s="6" t="s">
        <v>10</v>
      </c>
    </row>
    <row r="3" ht="50" customHeight="1" spans="1:10">
      <c r="A3" s="22">
        <v>1</v>
      </c>
      <c r="B3" s="23">
        <v>1</v>
      </c>
      <c r="C3" s="24" t="s">
        <v>11</v>
      </c>
      <c r="D3" s="24" t="s">
        <v>12</v>
      </c>
      <c r="E3" s="24" t="s">
        <v>13</v>
      </c>
      <c r="F3" s="24" t="s">
        <v>14</v>
      </c>
      <c r="G3" s="23" t="s">
        <v>15</v>
      </c>
      <c r="H3" s="25" t="s">
        <v>16</v>
      </c>
      <c r="I3" s="23">
        <v>1000000</v>
      </c>
      <c r="J3" s="23">
        <v>1000000</v>
      </c>
    </row>
    <row r="4" ht="50" customHeight="1" spans="1:10">
      <c r="A4" s="22">
        <v>2</v>
      </c>
      <c r="B4" s="23">
        <v>3</v>
      </c>
      <c r="C4" s="24" t="s">
        <v>17</v>
      </c>
      <c r="D4" s="24" t="s">
        <v>18</v>
      </c>
      <c r="E4" s="24" t="s">
        <v>19</v>
      </c>
      <c r="F4" s="24" t="s">
        <v>14</v>
      </c>
      <c r="G4" s="24" t="s">
        <v>20</v>
      </c>
      <c r="H4" s="26" t="s">
        <v>21</v>
      </c>
      <c r="I4" s="23">
        <v>2108400</v>
      </c>
      <c r="J4" s="35">
        <v>2108400</v>
      </c>
    </row>
    <row r="5" ht="50" customHeight="1" spans="1:10">
      <c r="A5" s="22">
        <v>3</v>
      </c>
      <c r="B5" s="23">
        <v>4</v>
      </c>
      <c r="C5" s="24" t="s">
        <v>22</v>
      </c>
      <c r="D5" s="24" t="s">
        <v>23</v>
      </c>
      <c r="E5" s="24" t="s">
        <v>24</v>
      </c>
      <c r="F5" s="24" t="s">
        <v>14</v>
      </c>
      <c r="G5" s="24" t="s">
        <v>15</v>
      </c>
      <c r="H5" s="25" t="s">
        <v>16</v>
      </c>
      <c r="I5" s="23">
        <v>150000</v>
      </c>
      <c r="J5" s="23">
        <v>150000</v>
      </c>
    </row>
    <row r="6" ht="50" customHeight="1" spans="1:10">
      <c r="A6" s="22">
        <v>4</v>
      </c>
      <c r="B6" s="23">
        <v>5</v>
      </c>
      <c r="C6" s="24" t="s">
        <v>25</v>
      </c>
      <c r="D6" s="24" t="s">
        <v>26</v>
      </c>
      <c r="E6" s="24" t="s">
        <v>27</v>
      </c>
      <c r="F6" s="24" t="s">
        <v>14</v>
      </c>
      <c r="G6" s="24" t="s">
        <v>15</v>
      </c>
      <c r="H6" s="25" t="s">
        <v>16</v>
      </c>
      <c r="I6" s="23">
        <v>1000000</v>
      </c>
      <c r="J6" s="23">
        <f>1600000*0.5</f>
        <v>800000</v>
      </c>
    </row>
    <row r="7" ht="50" customHeight="1" spans="1:10">
      <c r="A7" s="22">
        <v>5</v>
      </c>
      <c r="B7" s="23">
        <v>6</v>
      </c>
      <c r="C7" s="24" t="s">
        <v>28</v>
      </c>
      <c r="D7" s="24" t="s">
        <v>29</v>
      </c>
      <c r="E7" s="24" t="s">
        <v>30</v>
      </c>
      <c r="F7" s="24" t="s">
        <v>14</v>
      </c>
      <c r="G7" s="24" t="s">
        <v>15</v>
      </c>
      <c r="H7" s="25" t="s">
        <v>16</v>
      </c>
      <c r="I7" s="23">
        <v>500000</v>
      </c>
      <c r="J7" s="23">
        <v>500000</v>
      </c>
    </row>
    <row r="8" ht="50" customHeight="1" spans="1:10">
      <c r="A8" s="22">
        <v>6</v>
      </c>
      <c r="B8" s="23">
        <v>7</v>
      </c>
      <c r="C8" s="24" t="s">
        <v>31</v>
      </c>
      <c r="D8" s="24" t="s">
        <v>32</v>
      </c>
      <c r="E8" s="24" t="s">
        <v>33</v>
      </c>
      <c r="F8" s="24" t="s">
        <v>14</v>
      </c>
      <c r="G8" s="24" t="s">
        <v>15</v>
      </c>
      <c r="H8" s="25" t="s">
        <v>16</v>
      </c>
      <c r="I8" s="23">
        <v>150000</v>
      </c>
      <c r="J8" s="23">
        <v>150000</v>
      </c>
    </row>
    <row r="9" ht="50" customHeight="1" spans="1:10">
      <c r="A9" s="22">
        <v>7</v>
      </c>
      <c r="B9" s="23">
        <v>8</v>
      </c>
      <c r="C9" s="24" t="s">
        <v>34</v>
      </c>
      <c r="D9" s="24" t="s">
        <v>35</v>
      </c>
      <c r="E9" s="24" t="s">
        <v>36</v>
      </c>
      <c r="F9" s="24" t="s">
        <v>14</v>
      </c>
      <c r="G9" s="24" t="s">
        <v>15</v>
      </c>
      <c r="H9" s="25" t="s">
        <v>16</v>
      </c>
      <c r="I9" s="23">
        <v>1000000</v>
      </c>
      <c r="J9" s="23">
        <v>1000000</v>
      </c>
    </row>
    <row r="10" ht="50" customHeight="1" spans="1:10">
      <c r="A10" s="22">
        <v>8</v>
      </c>
      <c r="B10" s="23">
        <v>9</v>
      </c>
      <c r="C10" s="24" t="s">
        <v>37</v>
      </c>
      <c r="D10" s="24" t="s">
        <v>38</v>
      </c>
      <c r="E10" s="24" t="s">
        <v>39</v>
      </c>
      <c r="F10" s="24" t="s">
        <v>14</v>
      </c>
      <c r="G10" s="24" t="s">
        <v>15</v>
      </c>
      <c r="H10" s="25" t="s">
        <v>16</v>
      </c>
      <c r="I10" s="23">
        <v>150000</v>
      </c>
      <c r="J10" s="23">
        <v>150000</v>
      </c>
    </row>
    <row r="11" ht="50" customHeight="1" spans="1:10">
      <c r="A11" s="22">
        <v>9</v>
      </c>
      <c r="B11" s="23">
        <v>10</v>
      </c>
      <c r="C11" s="24" t="s">
        <v>40</v>
      </c>
      <c r="D11" s="24" t="s">
        <v>38</v>
      </c>
      <c r="E11" s="24" t="s">
        <v>41</v>
      </c>
      <c r="F11" s="24" t="s">
        <v>14</v>
      </c>
      <c r="G11" s="24" t="s">
        <v>15</v>
      </c>
      <c r="H11" s="25" t="s">
        <v>16</v>
      </c>
      <c r="I11" s="23">
        <v>150000</v>
      </c>
      <c r="J11" s="23">
        <v>150000</v>
      </c>
    </row>
    <row r="12" ht="50" customHeight="1" spans="1:10">
      <c r="A12" s="22">
        <v>10</v>
      </c>
      <c r="B12" s="23">
        <v>11</v>
      </c>
      <c r="C12" s="24" t="s">
        <v>42</v>
      </c>
      <c r="D12" s="24" t="s">
        <v>43</v>
      </c>
      <c r="E12" s="24" t="s">
        <v>44</v>
      </c>
      <c r="F12" s="24" t="s">
        <v>14</v>
      </c>
      <c r="G12" s="24" t="s">
        <v>15</v>
      </c>
      <c r="H12" s="25" t="s">
        <v>16</v>
      </c>
      <c r="I12" s="23">
        <v>500000</v>
      </c>
      <c r="J12" s="23">
        <f>(1000000-250000)*0.5</f>
        <v>375000</v>
      </c>
    </row>
    <row r="13" ht="50" customHeight="1" spans="1:10">
      <c r="A13" s="22">
        <v>11</v>
      </c>
      <c r="B13" s="27">
        <v>12</v>
      </c>
      <c r="C13" s="28" t="s">
        <v>45</v>
      </c>
      <c r="D13" s="28" t="s">
        <v>46</v>
      </c>
      <c r="E13" s="28" t="s">
        <v>47</v>
      </c>
      <c r="F13" s="28" t="s">
        <v>14</v>
      </c>
      <c r="G13" s="28" t="s">
        <v>15</v>
      </c>
      <c r="H13" s="25" t="s">
        <v>16</v>
      </c>
      <c r="I13" s="27">
        <v>1000000</v>
      </c>
      <c r="J13" s="27">
        <f>1400000*0.5</f>
        <v>700000</v>
      </c>
    </row>
    <row r="14" ht="50" customHeight="1" spans="1:10">
      <c r="A14" s="22">
        <v>12</v>
      </c>
      <c r="B14" s="23">
        <v>13</v>
      </c>
      <c r="C14" s="24" t="s">
        <v>48</v>
      </c>
      <c r="D14" s="24" t="s">
        <v>49</v>
      </c>
      <c r="E14" s="24" t="s">
        <v>50</v>
      </c>
      <c r="F14" s="24" t="s">
        <v>14</v>
      </c>
      <c r="G14" s="24" t="s">
        <v>15</v>
      </c>
      <c r="H14" s="25" t="s">
        <v>16</v>
      </c>
      <c r="I14" s="23">
        <v>150000</v>
      </c>
      <c r="J14" s="23">
        <v>150000</v>
      </c>
    </row>
    <row r="15" ht="50" customHeight="1" spans="1:10">
      <c r="A15" s="22">
        <v>13</v>
      </c>
      <c r="B15" s="23">
        <v>14</v>
      </c>
      <c r="C15" s="24" t="s">
        <v>51</v>
      </c>
      <c r="D15" s="24" t="s">
        <v>52</v>
      </c>
      <c r="E15" s="24" t="s">
        <v>53</v>
      </c>
      <c r="F15" s="24" t="s">
        <v>14</v>
      </c>
      <c r="G15" s="24" t="s">
        <v>15</v>
      </c>
      <c r="H15" s="25" t="s">
        <v>16</v>
      </c>
      <c r="I15" s="23">
        <v>500000</v>
      </c>
      <c r="J15" s="23">
        <v>500000</v>
      </c>
    </row>
    <row r="16" ht="50" customHeight="1" spans="1:10">
      <c r="A16" s="22">
        <v>14</v>
      </c>
      <c r="B16" s="23">
        <v>15</v>
      </c>
      <c r="C16" s="24" t="s">
        <v>54</v>
      </c>
      <c r="D16" s="24" t="s">
        <v>55</v>
      </c>
      <c r="E16" s="24" t="s">
        <v>56</v>
      </c>
      <c r="F16" s="24" t="s">
        <v>14</v>
      </c>
      <c r="G16" s="24" t="s">
        <v>15</v>
      </c>
      <c r="H16" s="25" t="s">
        <v>16</v>
      </c>
      <c r="I16" s="23">
        <v>150000</v>
      </c>
      <c r="J16" s="23">
        <v>150000</v>
      </c>
    </row>
    <row r="17" ht="50" customHeight="1" spans="1:10">
      <c r="A17" s="22">
        <v>15</v>
      </c>
      <c r="B17" s="23">
        <v>16</v>
      </c>
      <c r="C17" s="24" t="s">
        <v>57</v>
      </c>
      <c r="D17" s="24" t="s">
        <v>58</v>
      </c>
      <c r="E17" s="24" t="s">
        <v>59</v>
      </c>
      <c r="F17" s="24" t="s">
        <v>14</v>
      </c>
      <c r="G17" s="24" t="s">
        <v>15</v>
      </c>
      <c r="H17" s="25" t="s">
        <v>16</v>
      </c>
      <c r="I17" s="23">
        <v>2000000</v>
      </c>
      <c r="J17" s="23">
        <v>1000000</v>
      </c>
    </row>
    <row r="18" ht="50" customHeight="1" spans="1:10">
      <c r="A18" s="22">
        <v>16</v>
      </c>
      <c r="B18" s="23">
        <v>17</v>
      </c>
      <c r="C18" s="24" t="s">
        <v>60</v>
      </c>
      <c r="D18" s="24" t="s">
        <v>61</v>
      </c>
      <c r="E18" s="24" t="s">
        <v>62</v>
      </c>
      <c r="F18" s="24" t="s">
        <v>14</v>
      </c>
      <c r="G18" s="24" t="s">
        <v>15</v>
      </c>
      <c r="H18" s="25" t="s">
        <v>16</v>
      </c>
      <c r="I18" s="23">
        <v>1000000</v>
      </c>
      <c r="J18" s="23">
        <v>1000000</v>
      </c>
    </row>
    <row r="19" ht="50" customHeight="1" spans="1:10">
      <c r="A19" s="22">
        <v>17</v>
      </c>
      <c r="B19" s="12">
        <v>18</v>
      </c>
      <c r="C19" s="13" t="s">
        <v>63</v>
      </c>
      <c r="D19" s="13" t="s">
        <v>64</v>
      </c>
      <c r="E19" s="13" t="s">
        <v>65</v>
      </c>
      <c r="F19" s="13" t="s">
        <v>14</v>
      </c>
      <c r="G19" s="13" t="s">
        <v>20</v>
      </c>
      <c r="H19" s="14" t="s">
        <v>16</v>
      </c>
      <c r="I19" s="12">
        <v>5000000</v>
      </c>
      <c r="J19" s="12">
        <v>5000000</v>
      </c>
    </row>
    <row r="20" ht="50" customHeight="1" spans="1:10">
      <c r="A20" s="22">
        <v>18</v>
      </c>
      <c r="B20" s="23">
        <v>19</v>
      </c>
      <c r="C20" s="24" t="s">
        <v>66</v>
      </c>
      <c r="D20" s="24" t="s">
        <v>67</v>
      </c>
      <c r="E20" s="24" t="s">
        <v>68</v>
      </c>
      <c r="F20" s="24" t="s">
        <v>14</v>
      </c>
      <c r="G20" s="24" t="s">
        <v>15</v>
      </c>
      <c r="H20" s="25" t="s">
        <v>16</v>
      </c>
      <c r="I20" s="23">
        <v>700000</v>
      </c>
      <c r="J20" s="23">
        <f>1400000*0.5</f>
        <v>700000</v>
      </c>
    </row>
    <row r="21" ht="50" customHeight="1" spans="1:10">
      <c r="A21" s="22">
        <v>19</v>
      </c>
      <c r="B21" s="23">
        <v>20</v>
      </c>
      <c r="C21" s="24" t="s">
        <v>69</v>
      </c>
      <c r="D21" s="24" t="s">
        <v>70</v>
      </c>
      <c r="E21" s="24" t="s">
        <v>71</v>
      </c>
      <c r="F21" s="24" t="s">
        <v>14</v>
      </c>
      <c r="G21" s="24" t="s">
        <v>15</v>
      </c>
      <c r="H21" s="26" t="s">
        <v>21</v>
      </c>
      <c r="I21" s="23">
        <v>139100</v>
      </c>
      <c r="J21" s="23">
        <f>1150000/2-450000</f>
        <v>125000</v>
      </c>
    </row>
    <row r="22" ht="50" customHeight="1" spans="1:10">
      <c r="A22" s="22">
        <v>20</v>
      </c>
      <c r="B22" s="23">
        <v>21</v>
      </c>
      <c r="C22" s="24" t="s">
        <v>72</v>
      </c>
      <c r="D22" s="24" t="s">
        <v>73</v>
      </c>
      <c r="E22" s="24" t="s">
        <v>74</v>
      </c>
      <c r="F22" s="24" t="s">
        <v>14</v>
      </c>
      <c r="G22" s="24" t="s">
        <v>15</v>
      </c>
      <c r="H22" s="25" t="s">
        <v>16</v>
      </c>
      <c r="I22" s="23">
        <v>400000</v>
      </c>
      <c r="J22" s="23">
        <f>800000*0.5</f>
        <v>400000</v>
      </c>
    </row>
    <row r="23" ht="50" customHeight="1" spans="1:10">
      <c r="A23" s="22">
        <v>21</v>
      </c>
      <c r="B23" s="23">
        <v>22</v>
      </c>
      <c r="C23" s="24" t="s">
        <v>75</v>
      </c>
      <c r="D23" s="24" t="s">
        <v>76</v>
      </c>
      <c r="E23" s="24" t="s">
        <v>77</v>
      </c>
      <c r="F23" s="24" t="s">
        <v>14</v>
      </c>
      <c r="G23" s="24" t="s">
        <v>15</v>
      </c>
      <c r="H23" s="25" t="s">
        <v>16</v>
      </c>
      <c r="I23" s="23">
        <v>225000</v>
      </c>
      <c r="J23" s="23">
        <f>450000*0.5</f>
        <v>225000</v>
      </c>
    </row>
    <row r="24" ht="50" customHeight="1" spans="1:10">
      <c r="A24" s="22">
        <v>22</v>
      </c>
      <c r="B24" s="23">
        <v>23</v>
      </c>
      <c r="C24" s="24" t="s">
        <v>78</v>
      </c>
      <c r="D24" s="24" t="s">
        <v>79</v>
      </c>
      <c r="E24" s="24" t="s">
        <v>80</v>
      </c>
      <c r="F24" s="24" t="s">
        <v>14</v>
      </c>
      <c r="G24" s="24" t="s">
        <v>15</v>
      </c>
      <c r="H24" s="25" t="s">
        <v>16</v>
      </c>
      <c r="I24" s="23">
        <v>1000000</v>
      </c>
      <c r="J24" s="27">
        <v>1000000</v>
      </c>
    </row>
    <row r="25" ht="50" customHeight="1" spans="1:10">
      <c r="A25" s="22">
        <v>23</v>
      </c>
      <c r="B25" s="23">
        <v>25</v>
      </c>
      <c r="C25" s="24" t="s">
        <v>81</v>
      </c>
      <c r="D25" s="24" t="s">
        <v>82</v>
      </c>
      <c r="E25" s="24" t="s">
        <v>83</v>
      </c>
      <c r="F25" s="24" t="s">
        <v>14</v>
      </c>
      <c r="G25" s="24" t="s">
        <v>15</v>
      </c>
      <c r="H25" s="25" t="s">
        <v>16</v>
      </c>
      <c r="I25" s="23">
        <v>1140000</v>
      </c>
      <c r="J25" s="27">
        <v>480000</v>
      </c>
    </row>
    <row r="26" ht="50" customHeight="1" spans="1:10">
      <c r="A26" s="22">
        <v>24</v>
      </c>
      <c r="B26" s="23">
        <v>26</v>
      </c>
      <c r="C26" s="24" t="s">
        <v>84</v>
      </c>
      <c r="D26" s="24" t="s">
        <v>85</v>
      </c>
      <c r="E26" s="24" t="s">
        <v>86</v>
      </c>
      <c r="F26" s="24" t="s">
        <v>14</v>
      </c>
      <c r="G26" s="24" t="s">
        <v>87</v>
      </c>
      <c r="H26" s="25" t="s">
        <v>16</v>
      </c>
      <c r="I26" s="23">
        <v>490000</v>
      </c>
      <c r="J26" s="23">
        <f>700000*0.7</f>
        <v>490000</v>
      </c>
    </row>
    <row r="27" ht="80" customHeight="1" spans="1:10">
      <c r="A27" s="22">
        <v>25</v>
      </c>
      <c r="B27" s="23">
        <v>27</v>
      </c>
      <c r="C27" s="24" t="s">
        <v>88</v>
      </c>
      <c r="D27" s="24" t="s">
        <v>89</v>
      </c>
      <c r="E27" s="24" t="s">
        <v>90</v>
      </c>
      <c r="F27" s="24" t="s">
        <v>14</v>
      </c>
      <c r="G27" s="24" t="s">
        <v>87</v>
      </c>
      <c r="H27" s="29" t="s">
        <v>91</v>
      </c>
      <c r="I27" s="23">
        <v>588000</v>
      </c>
      <c r="J27" s="23">
        <v>588000</v>
      </c>
    </row>
    <row r="28" ht="50" customHeight="1" spans="1:10">
      <c r="A28" s="22">
        <v>26</v>
      </c>
      <c r="B28" s="23">
        <v>28</v>
      </c>
      <c r="C28" s="24" t="s">
        <v>92</v>
      </c>
      <c r="D28" s="24" t="s">
        <v>93</v>
      </c>
      <c r="E28" s="24" t="s">
        <v>94</v>
      </c>
      <c r="F28" s="24" t="s">
        <v>14</v>
      </c>
      <c r="G28" s="24" t="s">
        <v>15</v>
      </c>
      <c r="H28" s="25" t="s">
        <v>16</v>
      </c>
      <c r="I28" s="23">
        <v>1000000</v>
      </c>
      <c r="J28" s="27">
        <v>1000000</v>
      </c>
    </row>
    <row r="29" ht="50" customHeight="1" spans="1:10">
      <c r="A29" s="22">
        <v>27</v>
      </c>
      <c r="B29" s="23">
        <v>29</v>
      </c>
      <c r="C29" s="24" t="s">
        <v>95</v>
      </c>
      <c r="D29" s="24" t="s">
        <v>96</v>
      </c>
      <c r="E29" s="24" t="s">
        <v>97</v>
      </c>
      <c r="F29" s="24" t="s">
        <v>14</v>
      </c>
      <c r="G29" s="24" t="s">
        <v>20</v>
      </c>
      <c r="H29" s="26" t="s">
        <v>21</v>
      </c>
      <c r="I29" s="23">
        <v>2386000</v>
      </c>
      <c r="J29" s="23">
        <f>(667/2-238.64)*10000</f>
        <v>948600</v>
      </c>
    </row>
    <row r="30" ht="50" customHeight="1" spans="1:10">
      <c r="A30" s="22">
        <v>28</v>
      </c>
      <c r="B30" s="23">
        <v>30</v>
      </c>
      <c r="C30" s="24" t="s">
        <v>98</v>
      </c>
      <c r="D30" s="24" t="s">
        <v>99</v>
      </c>
      <c r="E30" s="24" t="s">
        <v>100</v>
      </c>
      <c r="F30" s="24" t="s">
        <v>14</v>
      </c>
      <c r="G30" s="24" t="s">
        <v>15</v>
      </c>
      <c r="H30" s="25" t="s">
        <v>16</v>
      </c>
      <c r="I30" s="23">
        <v>1000000</v>
      </c>
      <c r="J30" s="27">
        <v>1000000</v>
      </c>
    </row>
    <row r="31" ht="50" customHeight="1" spans="1:10">
      <c r="A31" s="22">
        <v>29</v>
      </c>
      <c r="B31" s="12">
        <v>32</v>
      </c>
      <c r="C31" s="13" t="s">
        <v>101</v>
      </c>
      <c r="D31" s="13" t="s">
        <v>102</v>
      </c>
      <c r="E31" s="13" t="s">
        <v>103</v>
      </c>
      <c r="F31" s="13" t="s">
        <v>14</v>
      </c>
      <c r="G31" s="13" t="s">
        <v>15</v>
      </c>
      <c r="H31" s="14" t="s">
        <v>16</v>
      </c>
      <c r="I31" s="36">
        <v>220550</v>
      </c>
      <c r="J31" s="36">
        <v>550000</v>
      </c>
    </row>
    <row r="32" ht="50" customHeight="1" spans="1:10">
      <c r="A32" s="22">
        <v>30</v>
      </c>
      <c r="B32" s="23">
        <v>33</v>
      </c>
      <c r="C32" s="24" t="s">
        <v>104</v>
      </c>
      <c r="D32" s="24" t="s">
        <v>105</v>
      </c>
      <c r="E32" s="24" t="s">
        <v>106</v>
      </c>
      <c r="F32" s="24" t="s">
        <v>14</v>
      </c>
      <c r="G32" s="24" t="s">
        <v>15</v>
      </c>
      <c r="H32" s="25" t="s">
        <v>16</v>
      </c>
      <c r="I32" s="23">
        <v>400000</v>
      </c>
      <c r="J32" s="23">
        <f>800000*0.5</f>
        <v>400000</v>
      </c>
    </row>
    <row r="33" ht="50" customHeight="1" spans="1:10">
      <c r="A33" s="22">
        <v>31</v>
      </c>
      <c r="B33" s="23">
        <v>34</v>
      </c>
      <c r="C33" s="24" t="s">
        <v>107</v>
      </c>
      <c r="D33" s="24" t="s">
        <v>108</v>
      </c>
      <c r="E33" s="24" t="s">
        <v>109</v>
      </c>
      <c r="F33" s="24" t="s">
        <v>14</v>
      </c>
      <c r="G33" s="24" t="s">
        <v>15</v>
      </c>
      <c r="H33" s="25" t="s">
        <v>16</v>
      </c>
      <c r="I33" s="23">
        <v>1000000</v>
      </c>
      <c r="J33" s="23">
        <v>1000000</v>
      </c>
    </row>
    <row r="34" ht="50" customHeight="1" spans="1:10">
      <c r="A34" s="22">
        <v>32</v>
      </c>
      <c r="B34" s="23">
        <v>35</v>
      </c>
      <c r="C34" s="24" t="s">
        <v>110</v>
      </c>
      <c r="D34" s="24" t="s">
        <v>111</v>
      </c>
      <c r="E34" s="24" t="s">
        <v>112</v>
      </c>
      <c r="F34" s="24" t="s">
        <v>14</v>
      </c>
      <c r="G34" s="24" t="s">
        <v>15</v>
      </c>
      <c r="H34" s="25" t="s">
        <v>16</v>
      </c>
      <c r="I34" s="23">
        <v>150000</v>
      </c>
      <c r="J34" s="23">
        <f>300000*0.5</f>
        <v>150000</v>
      </c>
    </row>
    <row r="35" ht="50" customHeight="1" spans="1:10">
      <c r="A35" s="22">
        <v>33</v>
      </c>
      <c r="B35" s="23">
        <v>36</v>
      </c>
      <c r="C35" s="24" t="s">
        <v>113</v>
      </c>
      <c r="D35" s="24" t="s">
        <v>114</v>
      </c>
      <c r="E35" s="24" t="s">
        <v>115</v>
      </c>
      <c r="F35" s="24" t="s">
        <v>14</v>
      </c>
      <c r="G35" s="24" t="s">
        <v>15</v>
      </c>
      <c r="H35" s="25" t="s">
        <v>16</v>
      </c>
      <c r="I35" s="23">
        <v>1000000</v>
      </c>
      <c r="J35" s="23">
        <v>1000000</v>
      </c>
    </row>
    <row r="36" ht="50" customHeight="1" spans="1:10">
      <c r="A36" s="22">
        <v>34</v>
      </c>
      <c r="B36" s="23">
        <v>37</v>
      </c>
      <c r="C36" s="24" t="s">
        <v>116</v>
      </c>
      <c r="D36" s="24" t="s">
        <v>117</v>
      </c>
      <c r="E36" s="24" t="s">
        <v>118</v>
      </c>
      <c r="F36" s="24" t="s">
        <v>14</v>
      </c>
      <c r="G36" s="24" t="s">
        <v>15</v>
      </c>
      <c r="H36" s="25" t="s">
        <v>16</v>
      </c>
      <c r="I36" s="23">
        <v>1000000</v>
      </c>
      <c r="J36" s="23">
        <v>1000000</v>
      </c>
    </row>
    <row r="37" ht="50" customHeight="1" spans="1:10">
      <c r="A37" s="22">
        <v>35</v>
      </c>
      <c r="B37" s="23">
        <v>38</v>
      </c>
      <c r="C37" s="24" t="s">
        <v>119</v>
      </c>
      <c r="D37" s="24" t="s">
        <v>120</v>
      </c>
      <c r="E37" s="24" t="s">
        <v>121</v>
      </c>
      <c r="F37" s="24" t="s">
        <v>14</v>
      </c>
      <c r="G37" s="24" t="s">
        <v>15</v>
      </c>
      <c r="H37" s="25" t="s">
        <v>16</v>
      </c>
      <c r="I37" s="23">
        <v>225000</v>
      </c>
      <c r="J37" s="23">
        <v>225000</v>
      </c>
    </row>
    <row r="38" ht="50" customHeight="1" spans="1:10">
      <c r="A38" s="22">
        <v>36</v>
      </c>
      <c r="B38" s="23">
        <v>39</v>
      </c>
      <c r="C38" s="24" t="s">
        <v>122</v>
      </c>
      <c r="D38" s="24" t="s">
        <v>123</v>
      </c>
      <c r="E38" s="24" t="s">
        <v>124</v>
      </c>
      <c r="F38" s="24" t="s">
        <v>14</v>
      </c>
      <c r="G38" s="24" t="s">
        <v>15</v>
      </c>
      <c r="H38" s="25" t="s">
        <v>16</v>
      </c>
      <c r="I38" s="23">
        <v>850000</v>
      </c>
      <c r="J38" s="23">
        <f>1700000*0.5</f>
        <v>850000</v>
      </c>
    </row>
    <row r="39" ht="50" customHeight="1" spans="1:10">
      <c r="A39" s="22">
        <v>37</v>
      </c>
      <c r="B39" s="23">
        <v>40</v>
      </c>
      <c r="C39" s="24" t="s">
        <v>125</v>
      </c>
      <c r="D39" s="24" t="s">
        <v>126</v>
      </c>
      <c r="E39" s="24" t="s">
        <v>127</v>
      </c>
      <c r="F39" s="24" t="s">
        <v>14</v>
      </c>
      <c r="G39" s="24" t="s">
        <v>20</v>
      </c>
      <c r="H39" s="25" t="s">
        <v>16</v>
      </c>
      <c r="I39" s="23">
        <v>5000000</v>
      </c>
      <c r="J39" s="23">
        <v>5000000</v>
      </c>
    </row>
    <row r="40" ht="50" customHeight="1" spans="1:10">
      <c r="A40" s="22">
        <v>38</v>
      </c>
      <c r="B40" s="23">
        <v>42</v>
      </c>
      <c r="C40" s="24" t="s">
        <v>128</v>
      </c>
      <c r="D40" s="24" t="s">
        <v>129</v>
      </c>
      <c r="E40" s="24" t="s">
        <v>130</v>
      </c>
      <c r="F40" s="24" t="s">
        <v>14</v>
      </c>
      <c r="G40" s="24" t="s">
        <v>15</v>
      </c>
      <c r="H40" s="25" t="s">
        <v>16</v>
      </c>
      <c r="I40" s="23">
        <v>1000000</v>
      </c>
      <c r="J40" s="23">
        <v>1000000</v>
      </c>
    </row>
    <row r="41" ht="50" customHeight="1" spans="1:10">
      <c r="A41" s="22">
        <v>39</v>
      </c>
      <c r="B41" s="23">
        <v>43</v>
      </c>
      <c r="C41" s="24" t="s">
        <v>131</v>
      </c>
      <c r="D41" s="24" t="s">
        <v>132</v>
      </c>
      <c r="E41" s="24" t="s">
        <v>133</v>
      </c>
      <c r="F41" s="24" t="s">
        <v>14</v>
      </c>
      <c r="G41" s="24" t="s">
        <v>15</v>
      </c>
      <c r="H41" s="25" t="s">
        <v>16</v>
      </c>
      <c r="I41" s="23">
        <v>900000</v>
      </c>
      <c r="J41" s="23">
        <f>1800000*0.5</f>
        <v>900000</v>
      </c>
    </row>
    <row r="42" ht="50" customHeight="1" spans="1:10">
      <c r="A42" s="22">
        <v>40</v>
      </c>
      <c r="B42" s="23">
        <v>44</v>
      </c>
      <c r="C42" s="24" t="s">
        <v>134</v>
      </c>
      <c r="D42" s="24" t="s">
        <v>126</v>
      </c>
      <c r="E42" s="24" t="s">
        <v>135</v>
      </c>
      <c r="F42" s="24" t="s">
        <v>14</v>
      </c>
      <c r="G42" s="24" t="s">
        <v>15</v>
      </c>
      <c r="H42" s="25" t="s">
        <v>16</v>
      </c>
      <c r="I42" s="23">
        <v>225000</v>
      </c>
      <c r="J42" s="23">
        <f>450000*0.5</f>
        <v>225000</v>
      </c>
    </row>
    <row r="43" ht="50" customHeight="1" spans="1:10">
      <c r="A43" s="22">
        <v>41</v>
      </c>
      <c r="B43" s="23">
        <v>45</v>
      </c>
      <c r="C43" s="24" t="s">
        <v>136</v>
      </c>
      <c r="D43" s="24" t="s">
        <v>137</v>
      </c>
      <c r="E43" s="24" t="s">
        <v>138</v>
      </c>
      <c r="F43" s="24" t="s">
        <v>14</v>
      </c>
      <c r="G43" s="24" t="s">
        <v>15</v>
      </c>
      <c r="H43" s="25" t="s">
        <v>16</v>
      </c>
      <c r="I43" s="23">
        <v>1000000</v>
      </c>
      <c r="J43" s="23">
        <v>1000000</v>
      </c>
    </row>
    <row r="44" ht="50" customHeight="1" spans="1:10">
      <c r="A44" s="22">
        <v>42</v>
      </c>
      <c r="B44" s="23">
        <v>46</v>
      </c>
      <c r="C44" s="24" t="s">
        <v>139</v>
      </c>
      <c r="D44" s="24" t="s">
        <v>140</v>
      </c>
      <c r="E44" s="24" t="s">
        <v>141</v>
      </c>
      <c r="F44" s="24" t="s">
        <v>14</v>
      </c>
      <c r="G44" s="24" t="s">
        <v>15</v>
      </c>
      <c r="H44" s="25" t="s">
        <v>16</v>
      </c>
      <c r="I44" s="23">
        <v>225000</v>
      </c>
      <c r="J44" s="23">
        <f>450000*0.5</f>
        <v>225000</v>
      </c>
    </row>
    <row r="45" ht="50" customHeight="1" spans="1:10">
      <c r="A45" s="22">
        <v>43</v>
      </c>
      <c r="B45" s="23">
        <v>48</v>
      </c>
      <c r="C45" s="24" t="s">
        <v>142</v>
      </c>
      <c r="D45" s="24" t="s">
        <v>143</v>
      </c>
      <c r="E45" s="24" t="s">
        <v>144</v>
      </c>
      <c r="F45" s="24" t="s">
        <v>14</v>
      </c>
      <c r="G45" s="24" t="s">
        <v>15</v>
      </c>
      <c r="H45" s="25" t="s">
        <v>16</v>
      </c>
      <c r="I45" s="23">
        <v>500000</v>
      </c>
      <c r="J45" s="23">
        <f>1000000*0.5</f>
        <v>500000</v>
      </c>
    </row>
    <row r="46" ht="50" customHeight="1" spans="1:10">
      <c r="A46" s="22">
        <v>44</v>
      </c>
      <c r="B46" s="23">
        <v>49</v>
      </c>
      <c r="C46" s="24" t="s">
        <v>145</v>
      </c>
      <c r="D46" s="24" t="s">
        <v>146</v>
      </c>
      <c r="E46" s="24" t="s">
        <v>147</v>
      </c>
      <c r="F46" s="24" t="s">
        <v>14</v>
      </c>
      <c r="G46" s="24" t="s">
        <v>20</v>
      </c>
      <c r="H46" s="26" t="s">
        <v>21</v>
      </c>
      <c r="I46" s="23">
        <v>4030000</v>
      </c>
      <c r="J46" s="23">
        <v>3235000</v>
      </c>
    </row>
    <row r="47" ht="50" customHeight="1" spans="1:10">
      <c r="A47" s="22">
        <v>45</v>
      </c>
      <c r="B47" s="23">
        <v>50</v>
      </c>
      <c r="C47" s="24" t="s">
        <v>148</v>
      </c>
      <c r="D47" s="24" t="s">
        <v>149</v>
      </c>
      <c r="E47" s="24" t="s">
        <v>150</v>
      </c>
      <c r="F47" s="24" t="s">
        <v>14</v>
      </c>
      <c r="G47" s="24" t="s">
        <v>15</v>
      </c>
      <c r="H47" s="25" t="s">
        <v>16</v>
      </c>
      <c r="I47" s="23">
        <v>1000000</v>
      </c>
      <c r="J47" s="23">
        <f>1800000*0.5</f>
        <v>900000</v>
      </c>
    </row>
    <row r="48" ht="50" customHeight="1" spans="1:10">
      <c r="A48" s="22">
        <v>46</v>
      </c>
      <c r="B48" s="23">
        <v>52</v>
      </c>
      <c r="C48" s="24" t="s">
        <v>151</v>
      </c>
      <c r="D48" s="24" t="s">
        <v>152</v>
      </c>
      <c r="E48" s="24" t="s">
        <v>153</v>
      </c>
      <c r="F48" s="24" t="s">
        <v>14</v>
      </c>
      <c r="G48" s="24" t="s">
        <v>87</v>
      </c>
      <c r="H48" s="25" t="s">
        <v>16</v>
      </c>
      <c r="I48" s="23">
        <v>1575000</v>
      </c>
      <c r="J48" s="23">
        <f>2250000*0.7</f>
        <v>1575000</v>
      </c>
    </row>
    <row r="49" ht="50" customHeight="1" spans="1:10">
      <c r="A49" s="22">
        <v>47</v>
      </c>
      <c r="B49" s="23">
        <v>53</v>
      </c>
      <c r="C49" s="24" t="s">
        <v>154</v>
      </c>
      <c r="D49" s="24" t="s">
        <v>155</v>
      </c>
      <c r="E49" s="24" t="s">
        <v>156</v>
      </c>
      <c r="F49" s="24" t="s">
        <v>14</v>
      </c>
      <c r="G49" s="24" t="s">
        <v>15</v>
      </c>
      <c r="H49" s="25" t="s">
        <v>16</v>
      </c>
      <c r="I49" s="23">
        <v>150000</v>
      </c>
      <c r="J49" s="23">
        <f>300000*0.5</f>
        <v>150000</v>
      </c>
    </row>
    <row r="50" ht="50" customHeight="1" spans="1:10">
      <c r="A50" s="22">
        <v>48</v>
      </c>
      <c r="B50" s="23">
        <v>55</v>
      </c>
      <c r="C50" s="24" t="s">
        <v>157</v>
      </c>
      <c r="D50" s="24" t="s">
        <v>158</v>
      </c>
      <c r="E50" s="24" t="s">
        <v>159</v>
      </c>
      <c r="F50" s="24" t="s">
        <v>14</v>
      </c>
      <c r="G50" s="24" t="s">
        <v>20</v>
      </c>
      <c r="H50" s="26" t="s">
        <v>21</v>
      </c>
      <c r="I50" s="23">
        <v>1050000</v>
      </c>
      <c r="J50" s="23">
        <f>(387/2-105)*10000</f>
        <v>885000</v>
      </c>
    </row>
    <row r="51" ht="50" customHeight="1" spans="1:10">
      <c r="A51" s="22">
        <v>49</v>
      </c>
      <c r="B51" s="23">
        <v>56</v>
      </c>
      <c r="C51" s="24" t="s">
        <v>160</v>
      </c>
      <c r="D51" s="24" t="s">
        <v>158</v>
      </c>
      <c r="E51" s="24" t="s">
        <v>161</v>
      </c>
      <c r="F51" s="24" t="s">
        <v>14</v>
      </c>
      <c r="G51" s="24" t="s">
        <v>15</v>
      </c>
      <c r="H51" s="25" t="s">
        <v>16</v>
      </c>
      <c r="I51" s="23">
        <v>150000</v>
      </c>
      <c r="J51" s="23">
        <f>300000*0.5</f>
        <v>150000</v>
      </c>
    </row>
    <row r="52" ht="50" customHeight="1" spans="1:10">
      <c r="A52" s="22">
        <v>50</v>
      </c>
      <c r="B52" s="23">
        <v>57</v>
      </c>
      <c r="C52" s="24" t="s">
        <v>162</v>
      </c>
      <c r="D52" s="24" t="s">
        <v>163</v>
      </c>
      <c r="E52" s="24" t="s">
        <v>164</v>
      </c>
      <c r="F52" s="24" t="s">
        <v>14</v>
      </c>
      <c r="G52" s="24" t="s">
        <v>15</v>
      </c>
      <c r="H52" s="25" t="s">
        <v>16</v>
      </c>
      <c r="I52" s="23">
        <v>150000</v>
      </c>
      <c r="J52" s="23">
        <f>300000*0.5</f>
        <v>150000</v>
      </c>
    </row>
    <row r="53" ht="50" customHeight="1" spans="1:10">
      <c r="A53" s="22">
        <v>51</v>
      </c>
      <c r="B53" s="23">
        <v>58</v>
      </c>
      <c r="C53" s="24" t="s">
        <v>165</v>
      </c>
      <c r="D53" s="24" t="s">
        <v>166</v>
      </c>
      <c r="E53" s="24" t="s">
        <v>167</v>
      </c>
      <c r="F53" s="24" t="s">
        <v>14</v>
      </c>
      <c r="G53" s="24" t="s">
        <v>87</v>
      </c>
      <c r="H53" s="25" t="s">
        <v>16</v>
      </c>
      <c r="I53" s="23">
        <v>2100000</v>
      </c>
      <c r="J53" s="23">
        <f>3000000*0.7</f>
        <v>2100000</v>
      </c>
    </row>
    <row r="54" ht="50" customHeight="1" spans="1:10">
      <c r="A54" s="22">
        <v>52</v>
      </c>
      <c r="B54" s="23">
        <v>59</v>
      </c>
      <c r="C54" s="24" t="s">
        <v>168</v>
      </c>
      <c r="D54" s="24" t="s">
        <v>166</v>
      </c>
      <c r="E54" s="24" t="s">
        <v>169</v>
      </c>
      <c r="F54" s="24" t="s">
        <v>14</v>
      </c>
      <c r="G54" s="24" t="s">
        <v>15</v>
      </c>
      <c r="H54" s="25" t="s">
        <v>16</v>
      </c>
      <c r="I54" s="23">
        <v>350000</v>
      </c>
      <c r="J54" s="23">
        <f>700000*0.5</f>
        <v>350000</v>
      </c>
    </row>
    <row r="55" ht="50" customHeight="1" spans="1:10">
      <c r="A55" s="22">
        <v>53</v>
      </c>
      <c r="B55" s="23">
        <v>60</v>
      </c>
      <c r="C55" s="24" t="s">
        <v>170</v>
      </c>
      <c r="D55" s="24" t="s">
        <v>166</v>
      </c>
      <c r="E55" s="24" t="s">
        <v>171</v>
      </c>
      <c r="F55" s="24" t="s">
        <v>14</v>
      </c>
      <c r="G55" s="30" t="s">
        <v>15</v>
      </c>
      <c r="H55" s="25" t="s">
        <v>16</v>
      </c>
      <c r="I55" s="23">
        <v>300000</v>
      </c>
      <c r="J55" s="23">
        <v>300000</v>
      </c>
    </row>
    <row r="56" ht="50" customHeight="1" spans="1:10">
      <c r="A56" s="22">
        <v>54</v>
      </c>
      <c r="B56" s="23">
        <v>61</v>
      </c>
      <c r="C56" s="24" t="s">
        <v>172</v>
      </c>
      <c r="D56" s="24" t="s">
        <v>173</v>
      </c>
      <c r="E56" s="24" t="s">
        <v>174</v>
      </c>
      <c r="F56" s="24" t="s">
        <v>14</v>
      </c>
      <c r="G56" s="30" t="s">
        <v>15</v>
      </c>
      <c r="H56" s="25" t="s">
        <v>16</v>
      </c>
      <c r="I56" s="23">
        <v>700000</v>
      </c>
      <c r="J56" s="23">
        <v>700000</v>
      </c>
    </row>
    <row r="57" ht="50" customHeight="1" spans="1:10">
      <c r="A57" s="22">
        <v>55</v>
      </c>
      <c r="B57" s="23">
        <v>62</v>
      </c>
      <c r="C57" s="24" t="s">
        <v>175</v>
      </c>
      <c r="D57" s="24" t="s">
        <v>173</v>
      </c>
      <c r="E57" s="24" t="s">
        <v>176</v>
      </c>
      <c r="F57" s="24" t="s">
        <v>14</v>
      </c>
      <c r="G57" s="30" t="s">
        <v>15</v>
      </c>
      <c r="H57" s="25" t="s">
        <v>16</v>
      </c>
      <c r="I57" s="23">
        <v>700000</v>
      </c>
      <c r="J57" s="23">
        <v>700000</v>
      </c>
    </row>
    <row r="58" ht="50" customHeight="1" spans="1:10">
      <c r="A58" s="22">
        <v>56</v>
      </c>
      <c r="B58" s="23">
        <v>63</v>
      </c>
      <c r="C58" s="24" t="s">
        <v>177</v>
      </c>
      <c r="D58" s="24" t="s">
        <v>178</v>
      </c>
      <c r="E58" s="24" t="s">
        <v>179</v>
      </c>
      <c r="F58" s="24" t="s">
        <v>14</v>
      </c>
      <c r="G58" s="31" t="s">
        <v>20</v>
      </c>
      <c r="H58" s="25" t="s">
        <v>16</v>
      </c>
      <c r="I58" s="23">
        <v>2771200</v>
      </c>
      <c r="J58" s="23">
        <v>2771200</v>
      </c>
    </row>
    <row r="59" ht="50" customHeight="1" spans="1:10">
      <c r="A59" s="22">
        <v>57</v>
      </c>
      <c r="B59" s="23">
        <v>64</v>
      </c>
      <c r="C59" s="24" t="s">
        <v>180</v>
      </c>
      <c r="D59" s="24" t="s">
        <v>178</v>
      </c>
      <c r="E59" s="24" t="s">
        <v>181</v>
      </c>
      <c r="F59" s="24" t="s">
        <v>14</v>
      </c>
      <c r="G59" s="31" t="s">
        <v>20</v>
      </c>
      <c r="H59" s="25" t="s">
        <v>16</v>
      </c>
      <c r="I59" s="23">
        <v>2801500</v>
      </c>
      <c r="J59" s="23">
        <v>2801500</v>
      </c>
    </row>
    <row r="60" ht="50" customHeight="1" spans="1:10">
      <c r="A60" s="22">
        <v>58</v>
      </c>
      <c r="B60" s="12">
        <v>65</v>
      </c>
      <c r="C60" s="13" t="s">
        <v>182</v>
      </c>
      <c r="D60" s="13" t="s">
        <v>183</v>
      </c>
      <c r="E60" s="13" t="s">
        <v>184</v>
      </c>
      <c r="F60" s="13" t="s">
        <v>14</v>
      </c>
      <c r="G60" s="32" t="s">
        <v>15</v>
      </c>
      <c r="H60" s="33" t="s">
        <v>16</v>
      </c>
      <c r="I60" s="12">
        <v>1000000</v>
      </c>
      <c r="J60" s="12">
        <v>800000</v>
      </c>
    </row>
    <row r="61" ht="50" customHeight="1" spans="1:10">
      <c r="A61" s="22">
        <v>59</v>
      </c>
      <c r="B61" s="23">
        <v>66</v>
      </c>
      <c r="C61" s="24" t="s">
        <v>185</v>
      </c>
      <c r="D61" s="24" t="s">
        <v>186</v>
      </c>
      <c r="E61" s="24" t="s">
        <v>187</v>
      </c>
      <c r="F61" s="24" t="s">
        <v>14</v>
      </c>
      <c r="G61" s="24" t="s">
        <v>15</v>
      </c>
      <c r="H61" s="26" t="s">
        <v>188</v>
      </c>
      <c r="I61" s="23">
        <v>900000</v>
      </c>
      <c r="J61" s="27">
        <v>100000</v>
      </c>
    </row>
    <row r="62" ht="50" customHeight="1" spans="1:10">
      <c r="A62" s="22">
        <v>60</v>
      </c>
      <c r="B62" s="23">
        <v>69</v>
      </c>
      <c r="C62" s="24" t="s">
        <v>189</v>
      </c>
      <c r="D62" s="24" t="s">
        <v>190</v>
      </c>
      <c r="E62" s="24" t="s">
        <v>191</v>
      </c>
      <c r="F62" s="24" t="s">
        <v>14</v>
      </c>
      <c r="G62" s="34" t="s">
        <v>15</v>
      </c>
      <c r="H62" s="25" t="s">
        <v>16</v>
      </c>
      <c r="I62" s="23">
        <v>1200000</v>
      </c>
      <c r="J62" s="23">
        <v>1000000</v>
      </c>
    </row>
    <row r="63" ht="50" customHeight="1" spans="1:10">
      <c r="A63" s="22">
        <v>61</v>
      </c>
      <c r="B63" s="23">
        <v>70</v>
      </c>
      <c r="C63" s="24" t="s">
        <v>192</v>
      </c>
      <c r="D63" s="28" t="s">
        <v>193</v>
      </c>
      <c r="E63" s="24" t="s">
        <v>194</v>
      </c>
      <c r="F63" s="24" t="s">
        <v>14</v>
      </c>
      <c r="G63" s="30" t="s">
        <v>15</v>
      </c>
      <c r="H63" s="25" t="s">
        <v>16</v>
      </c>
      <c r="I63" s="23">
        <v>600000</v>
      </c>
      <c r="J63" s="23">
        <v>600000</v>
      </c>
    </row>
    <row r="64" ht="50" customHeight="1" spans="1:10">
      <c r="A64" s="22">
        <v>62</v>
      </c>
      <c r="B64" s="23">
        <v>71</v>
      </c>
      <c r="C64" s="24" t="s">
        <v>195</v>
      </c>
      <c r="D64" s="28" t="s">
        <v>193</v>
      </c>
      <c r="E64" s="24" t="s">
        <v>196</v>
      </c>
      <c r="F64" s="24" t="s">
        <v>14</v>
      </c>
      <c r="G64" s="30" t="s">
        <v>15</v>
      </c>
      <c r="H64" s="25" t="s">
        <v>16</v>
      </c>
      <c r="I64" s="23">
        <v>700000</v>
      </c>
      <c r="J64" s="23">
        <v>700000</v>
      </c>
    </row>
    <row r="65" ht="50" customHeight="1" spans="1:10">
      <c r="A65" s="22">
        <v>63</v>
      </c>
      <c r="B65" s="23">
        <v>72</v>
      </c>
      <c r="C65" s="24" t="s">
        <v>197</v>
      </c>
      <c r="D65" s="24" t="s">
        <v>198</v>
      </c>
      <c r="E65" s="24" t="s">
        <v>199</v>
      </c>
      <c r="F65" s="24" t="s">
        <v>14</v>
      </c>
      <c r="G65" s="24" t="s">
        <v>20</v>
      </c>
      <c r="H65" s="26" t="s">
        <v>21</v>
      </c>
      <c r="I65" s="23">
        <v>1400000</v>
      </c>
      <c r="J65" s="23">
        <v>1287700</v>
      </c>
    </row>
    <row r="66" ht="50" customHeight="1" spans="1:10">
      <c r="A66" s="22">
        <v>64</v>
      </c>
      <c r="B66" s="23">
        <v>73</v>
      </c>
      <c r="C66" s="24" t="s">
        <v>200</v>
      </c>
      <c r="D66" s="24" t="s">
        <v>201</v>
      </c>
      <c r="E66" s="24" t="s">
        <v>202</v>
      </c>
      <c r="F66" s="24" t="s">
        <v>14</v>
      </c>
      <c r="G66" s="30" t="s">
        <v>15</v>
      </c>
      <c r="H66" s="25" t="s">
        <v>16</v>
      </c>
      <c r="I66" s="23">
        <v>225000</v>
      </c>
      <c r="J66" s="23">
        <v>225000</v>
      </c>
    </row>
    <row r="67" ht="50" customHeight="1" spans="1:10">
      <c r="A67" s="22">
        <v>65</v>
      </c>
      <c r="B67" s="23">
        <v>74</v>
      </c>
      <c r="C67" s="24" t="s">
        <v>203</v>
      </c>
      <c r="D67" s="24" t="s">
        <v>204</v>
      </c>
      <c r="E67" s="24" t="s">
        <v>205</v>
      </c>
      <c r="F67" s="24" t="s">
        <v>14</v>
      </c>
      <c r="G67" s="30" t="s">
        <v>87</v>
      </c>
      <c r="H67" s="25" t="s">
        <v>16</v>
      </c>
      <c r="I67" s="23">
        <v>1925000</v>
      </c>
      <c r="J67" s="23">
        <v>1925000</v>
      </c>
    </row>
    <row r="68" ht="50" customHeight="1" spans="1:10">
      <c r="A68" s="22">
        <v>66</v>
      </c>
      <c r="B68" s="23">
        <v>75</v>
      </c>
      <c r="C68" s="24" t="s">
        <v>206</v>
      </c>
      <c r="D68" s="24" t="s">
        <v>207</v>
      </c>
      <c r="E68" s="24" t="s">
        <v>208</v>
      </c>
      <c r="F68" s="24" t="s">
        <v>14</v>
      </c>
      <c r="G68" s="24" t="s">
        <v>20</v>
      </c>
      <c r="H68" s="26" t="s">
        <v>21</v>
      </c>
      <c r="I68" s="23">
        <v>5000000</v>
      </c>
      <c r="J68" s="23">
        <v>2018500</v>
      </c>
    </row>
    <row r="69" ht="50" customHeight="1" spans="1:10">
      <c r="A69" s="22">
        <v>67</v>
      </c>
      <c r="B69" s="23">
        <v>76</v>
      </c>
      <c r="C69" s="24" t="s">
        <v>209</v>
      </c>
      <c r="D69" s="24" t="s">
        <v>210</v>
      </c>
      <c r="E69" s="24" t="s">
        <v>211</v>
      </c>
      <c r="F69" s="24" t="s">
        <v>14</v>
      </c>
      <c r="G69" s="30" t="s">
        <v>15</v>
      </c>
      <c r="H69" s="25" t="s">
        <v>16</v>
      </c>
      <c r="I69" s="23">
        <v>1000000</v>
      </c>
      <c r="J69" s="23">
        <v>1000000</v>
      </c>
    </row>
    <row r="70" ht="50" customHeight="1" spans="1:10">
      <c r="A70" s="22">
        <v>68</v>
      </c>
      <c r="B70" s="23">
        <v>77</v>
      </c>
      <c r="C70" s="24" t="s">
        <v>212</v>
      </c>
      <c r="D70" s="24" t="s">
        <v>210</v>
      </c>
      <c r="E70" s="24" t="s">
        <v>213</v>
      </c>
      <c r="F70" s="24" t="s">
        <v>14</v>
      </c>
      <c r="G70" s="24" t="s">
        <v>15</v>
      </c>
      <c r="H70" s="26" t="s">
        <v>21</v>
      </c>
      <c r="I70" s="23">
        <v>1000000</v>
      </c>
      <c r="J70" s="23">
        <f>(576.37/2-200)*10000</f>
        <v>881850</v>
      </c>
    </row>
    <row r="71" ht="50" customHeight="1" spans="1:10">
      <c r="A71" s="22">
        <v>69</v>
      </c>
      <c r="B71" s="23">
        <v>78</v>
      </c>
      <c r="C71" s="24" t="s">
        <v>214</v>
      </c>
      <c r="D71" s="24" t="s">
        <v>215</v>
      </c>
      <c r="E71" s="24" t="s">
        <v>216</v>
      </c>
      <c r="F71" s="24" t="s">
        <v>14</v>
      </c>
      <c r="G71" s="24" t="s">
        <v>15</v>
      </c>
      <c r="H71" s="26" t="s">
        <v>21</v>
      </c>
      <c r="I71" s="23">
        <v>800000</v>
      </c>
      <c r="J71" s="23">
        <v>700000</v>
      </c>
    </row>
    <row r="72" ht="50" customHeight="1" spans="1:10">
      <c r="A72" s="22">
        <v>70</v>
      </c>
      <c r="B72" s="23">
        <v>79</v>
      </c>
      <c r="C72" s="24" t="s">
        <v>217</v>
      </c>
      <c r="D72" s="24" t="s">
        <v>218</v>
      </c>
      <c r="E72" s="24" t="s">
        <v>219</v>
      </c>
      <c r="F72" s="24" t="s">
        <v>14</v>
      </c>
      <c r="G72" s="24" t="s">
        <v>15</v>
      </c>
      <c r="H72" s="26" t="s">
        <v>21</v>
      </c>
      <c r="I72" s="23">
        <v>700000</v>
      </c>
      <c r="J72" s="23">
        <v>350000</v>
      </c>
    </row>
    <row r="73" ht="50" customHeight="1" spans="1:10">
      <c r="A73" s="22">
        <v>71</v>
      </c>
      <c r="B73" s="23">
        <v>80</v>
      </c>
      <c r="C73" s="24" t="s">
        <v>220</v>
      </c>
      <c r="D73" s="24" t="s">
        <v>218</v>
      </c>
      <c r="E73" s="24" t="s">
        <v>221</v>
      </c>
      <c r="F73" s="24" t="s">
        <v>14</v>
      </c>
      <c r="G73" s="30" t="s">
        <v>15</v>
      </c>
      <c r="H73" s="25" t="s">
        <v>16</v>
      </c>
      <c r="I73" s="23">
        <v>800000</v>
      </c>
      <c r="J73" s="27">
        <v>800000</v>
      </c>
    </row>
    <row r="74" ht="50" customHeight="1" spans="1:10">
      <c r="A74" s="22">
        <v>72</v>
      </c>
      <c r="B74" s="23">
        <v>81</v>
      </c>
      <c r="C74" s="24" t="s">
        <v>222</v>
      </c>
      <c r="D74" s="24" t="s">
        <v>210</v>
      </c>
      <c r="E74" s="24" t="s">
        <v>223</v>
      </c>
      <c r="F74" s="24" t="s">
        <v>14</v>
      </c>
      <c r="G74" s="30" t="s">
        <v>15</v>
      </c>
      <c r="H74" s="25" t="s">
        <v>16</v>
      </c>
      <c r="I74" s="23">
        <v>1000000</v>
      </c>
      <c r="J74" s="23">
        <v>700000</v>
      </c>
    </row>
    <row r="75" ht="50" customHeight="1" spans="1:10">
      <c r="A75" s="22">
        <v>73</v>
      </c>
      <c r="B75" s="23">
        <v>82</v>
      </c>
      <c r="C75" s="24" t="s">
        <v>224</v>
      </c>
      <c r="D75" s="24" t="s">
        <v>225</v>
      </c>
      <c r="E75" s="24" t="s">
        <v>226</v>
      </c>
      <c r="F75" s="24" t="s">
        <v>14</v>
      </c>
      <c r="G75" s="30" t="s">
        <v>15</v>
      </c>
      <c r="H75" s="25" t="s">
        <v>16</v>
      </c>
      <c r="I75" s="23">
        <v>225000</v>
      </c>
      <c r="J75" s="23">
        <v>225000</v>
      </c>
    </row>
    <row r="76" ht="50" customHeight="1" spans="1:10">
      <c r="A76" s="22">
        <v>74</v>
      </c>
      <c r="B76" s="23">
        <v>83</v>
      </c>
      <c r="C76" s="24" t="s">
        <v>227</v>
      </c>
      <c r="D76" s="24" t="s">
        <v>225</v>
      </c>
      <c r="E76" s="24" t="s">
        <v>228</v>
      </c>
      <c r="F76" s="24" t="s">
        <v>14</v>
      </c>
      <c r="G76" s="30" t="s">
        <v>15</v>
      </c>
      <c r="H76" s="25" t="s">
        <v>16</v>
      </c>
      <c r="I76" s="23">
        <v>225000</v>
      </c>
      <c r="J76" s="23">
        <v>225000</v>
      </c>
    </row>
    <row r="77" ht="50" customHeight="1" spans="1:10">
      <c r="A77" s="22">
        <v>75</v>
      </c>
      <c r="B77" s="23">
        <v>84</v>
      </c>
      <c r="C77" s="24" t="s">
        <v>229</v>
      </c>
      <c r="D77" s="24" t="s">
        <v>230</v>
      </c>
      <c r="E77" s="24" t="s">
        <v>231</v>
      </c>
      <c r="F77" s="24" t="s">
        <v>14</v>
      </c>
      <c r="G77" s="30" t="s">
        <v>15</v>
      </c>
      <c r="H77" s="25" t="s">
        <v>16</v>
      </c>
      <c r="I77" s="23">
        <v>1000000</v>
      </c>
      <c r="J77" s="23">
        <v>1000000</v>
      </c>
    </row>
    <row r="78" ht="50" customHeight="1" spans="1:10">
      <c r="A78" s="22">
        <v>76</v>
      </c>
      <c r="B78" s="23">
        <v>85</v>
      </c>
      <c r="C78" s="24" t="s">
        <v>232</v>
      </c>
      <c r="D78" s="24" t="s">
        <v>233</v>
      </c>
      <c r="E78" s="24" t="s">
        <v>234</v>
      </c>
      <c r="F78" s="24" t="s">
        <v>14</v>
      </c>
      <c r="G78" s="30" t="s">
        <v>20</v>
      </c>
      <c r="H78" s="25" t="s">
        <v>16</v>
      </c>
      <c r="I78" s="23">
        <v>5000000</v>
      </c>
      <c r="J78" s="23">
        <v>5000000</v>
      </c>
    </row>
    <row r="79" ht="50" customHeight="1" spans="1:10">
      <c r="A79" s="22">
        <v>77</v>
      </c>
      <c r="B79" s="23">
        <v>86</v>
      </c>
      <c r="C79" s="24" t="s">
        <v>235</v>
      </c>
      <c r="D79" s="24" t="s">
        <v>233</v>
      </c>
      <c r="E79" s="24" t="s">
        <v>236</v>
      </c>
      <c r="F79" s="24" t="s">
        <v>14</v>
      </c>
      <c r="G79" s="30" t="s">
        <v>20</v>
      </c>
      <c r="H79" s="25" t="s">
        <v>16</v>
      </c>
      <c r="I79" s="23">
        <v>4358200</v>
      </c>
      <c r="J79" s="23">
        <v>4358200</v>
      </c>
    </row>
    <row r="80" ht="50" customHeight="1" spans="1:10">
      <c r="A80" s="22">
        <v>78</v>
      </c>
      <c r="B80" s="23">
        <v>87</v>
      </c>
      <c r="C80" s="24" t="s">
        <v>237</v>
      </c>
      <c r="D80" s="24" t="s">
        <v>238</v>
      </c>
      <c r="E80" s="24" t="s">
        <v>239</v>
      </c>
      <c r="F80" s="24" t="s">
        <v>14</v>
      </c>
      <c r="G80" s="30" t="s">
        <v>15</v>
      </c>
      <c r="H80" s="25" t="s">
        <v>16</v>
      </c>
      <c r="I80" s="23">
        <v>1000000</v>
      </c>
      <c r="J80" s="23">
        <v>1000000</v>
      </c>
    </row>
    <row r="81" ht="50" customHeight="1" spans="1:10">
      <c r="A81" s="22">
        <v>79</v>
      </c>
      <c r="B81" s="23">
        <v>88</v>
      </c>
      <c r="C81" s="24" t="s">
        <v>240</v>
      </c>
      <c r="D81" s="24" t="s">
        <v>241</v>
      </c>
      <c r="E81" s="24" t="s">
        <v>242</v>
      </c>
      <c r="F81" s="24" t="s">
        <v>14</v>
      </c>
      <c r="G81" s="30" t="s">
        <v>15</v>
      </c>
      <c r="H81" s="25" t="s">
        <v>16</v>
      </c>
      <c r="I81" s="23">
        <v>300000</v>
      </c>
      <c r="J81" s="23">
        <v>300000</v>
      </c>
    </row>
    <row r="82" ht="50" customHeight="1" spans="1:10">
      <c r="A82" s="22">
        <v>80</v>
      </c>
      <c r="B82" s="23">
        <v>89</v>
      </c>
      <c r="C82" s="24" t="s">
        <v>243</v>
      </c>
      <c r="D82" s="24" t="s">
        <v>244</v>
      </c>
      <c r="E82" s="24" t="s">
        <v>245</v>
      </c>
      <c r="F82" s="24" t="s">
        <v>14</v>
      </c>
      <c r="G82" s="24" t="s">
        <v>20</v>
      </c>
      <c r="H82" s="26" t="s">
        <v>21</v>
      </c>
      <c r="I82" s="23">
        <v>5000000</v>
      </c>
      <c r="J82" s="23">
        <v>1676500</v>
      </c>
    </row>
    <row r="83" ht="50" customHeight="1" spans="1:10">
      <c r="A83" s="22">
        <v>81</v>
      </c>
      <c r="B83" s="23">
        <v>91</v>
      </c>
      <c r="C83" s="24" t="s">
        <v>246</v>
      </c>
      <c r="D83" s="24" t="s">
        <v>247</v>
      </c>
      <c r="E83" s="24" t="s">
        <v>248</v>
      </c>
      <c r="F83" s="24" t="s">
        <v>14</v>
      </c>
      <c r="G83" s="24" t="s">
        <v>15</v>
      </c>
      <c r="H83" s="26" t="s">
        <v>21</v>
      </c>
      <c r="I83" s="23">
        <v>1000000</v>
      </c>
      <c r="J83" s="23">
        <v>250000</v>
      </c>
    </row>
    <row r="84" ht="50" customHeight="1" spans="1:10">
      <c r="A84" s="22">
        <v>82</v>
      </c>
      <c r="B84" s="23">
        <v>92</v>
      </c>
      <c r="C84" s="24" t="s">
        <v>249</v>
      </c>
      <c r="D84" s="24" t="s">
        <v>247</v>
      </c>
      <c r="E84" s="24" t="s">
        <v>250</v>
      </c>
      <c r="F84" s="24" t="s">
        <v>14</v>
      </c>
      <c r="G84" s="30" t="s">
        <v>87</v>
      </c>
      <c r="H84" s="25" t="s">
        <v>16</v>
      </c>
      <c r="I84" s="23">
        <v>3000000</v>
      </c>
      <c r="J84" s="23">
        <v>2000000</v>
      </c>
    </row>
    <row r="85" ht="50" customHeight="1" spans="1:10">
      <c r="A85" s="22">
        <v>83</v>
      </c>
      <c r="B85" s="23">
        <v>94</v>
      </c>
      <c r="C85" s="24" t="s">
        <v>251</v>
      </c>
      <c r="D85" s="24" t="s">
        <v>252</v>
      </c>
      <c r="E85" s="24" t="s">
        <v>253</v>
      </c>
      <c r="F85" s="24" t="s">
        <v>14</v>
      </c>
      <c r="G85" s="30" t="s">
        <v>15</v>
      </c>
      <c r="H85" s="25" t="s">
        <v>16</v>
      </c>
      <c r="I85" s="23">
        <v>500000</v>
      </c>
      <c r="J85" s="23">
        <v>500000</v>
      </c>
    </row>
    <row r="86" ht="50" customHeight="1" spans="1:10">
      <c r="A86" s="22">
        <v>84</v>
      </c>
      <c r="B86" s="23">
        <v>95</v>
      </c>
      <c r="C86" s="24" t="s">
        <v>254</v>
      </c>
      <c r="D86" s="24" t="s">
        <v>255</v>
      </c>
      <c r="E86" s="24" t="s">
        <v>256</v>
      </c>
      <c r="F86" s="24" t="s">
        <v>14</v>
      </c>
      <c r="G86" s="30" t="s">
        <v>15</v>
      </c>
      <c r="H86" s="25" t="s">
        <v>16</v>
      </c>
      <c r="I86" s="23">
        <v>1000000</v>
      </c>
      <c r="J86" s="23">
        <v>600000</v>
      </c>
    </row>
    <row r="87" s="20" customFormat="1" ht="50" customHeight="1" spans="1:10">
      <c r="A87" s="22">
        <v>85</v>
      </c>
      <c r="B87" s="23">
        <v>96</v>
      </c>
      <c r="C87" s="24" t="s">
        <v>257</v>
      </c>
      <c r="D87" s="24" t="s">
        <v>258</v>
      </c>
      <c r="E87" s="24" t="s">
        <v>259</v>
      </c>
      <c r="F87" s="24" t="s">
        <v>14</v>
      </c>
      <c r="G87" s="30" t="s">
        <v>15</v>
      </c>
      <c r="H87" s="25" t="s">
        <v>16</v>
      </c>
      <c r="I87" s="23">
        <v>225000</v>
      </c>
      <c r="J87" s="23">
        <v>225000</v>
      </c>
    </row>
    <row r="88" ht="50" customHeight="1" spans="1:10">
      <c r="A88" s="22">
        <v>86</v>
      </c>
      <c r="B88" s="23">
        <v>97</v>
      </c>
      <c r="C88" s="24" t="s">
        <v>260</v>
      </c>
      <c r="D88" s="24" t="s">
        <v>258</v>
      </c>
      <c r="E88" s="24" t="s">
        <v>261</v>
      </c>
      <c r="F88" s="24" t="s">
        <v>14</v>
      </c>
      <c r="G88" s="24" t="s">
        <v>15</v>
      </c>
      <c r="H88" s="26" t="s">
        <v>21</v>
      </c>
      <c r="I88" s="23">
        <v>100000</v>
      </c>
      <c r="J88" s="23">
        <v>50000</v>
      </c>
    </row>
    <row r="89" ht="50" customHeight="1" spans="1:10">
      <c r="A89" s="22">
        <v>87</v>
      </c>
      <c r="B89" s="23">
        <v>98</v>
      </c>
      <c r="C89" s="24" t="s">
        <v>262</v>
      </c>
      <c r="D89" s="24" t="s">
        <v>263</v>
      </c>
      <c r="E89" s="24" t="s">
        <v>264</v>
      </c>
      <c r="F89" s="24" t="s">
        <v>14</v>
      </c>
      <c r="G89" s="24" t="s">
        <v>15</v>
      </c>
      <c r="H89" s="26" t="s">
        <v>21</v>
      </c>
      <c r="I89" s="23">
        <v>225000</v>
      </c>
      <c r="J89" s="23">
        <v>42400</v>
      </c>
    </row>
    <row r="90" ht="50" customHeight="1" spans="1:10">
      <c r="A90" s="22">
        <v>88</v>
      </c>
      <c r="B90" s="23">
        <v>99</v>
      </c>
      <c r="C90" s="24" t="s">
        <v>265</v>
      </c>
      <c r="D90" s="24" t="s">
        <v>163</v>
      </c>
      <c r="E90" s="24" t="s">
        <v>266</v>
      </c>
      <c r="F90" s="24" t="s">
        <v>14</v>
      </c>
      <c r="G90" s="30" t="s">
        <v>15</v>
      </c>
      <c r="H90" s="25" t="s">
        <v>16</v>
      </c>
      <c r="I90" s="23">
        <v>225000</v>
      </c>
      <c r="J90" s="23">
        <v>225000</v>
      </c>
    </row>
    <row r="91" ht="50" customHeight="1" spans="1:10">
      <c r="A91" s="22">
        <v>89</v>
      </c>
      <c r="B91" s="23">
        <v>100</v>
      </c>
      <c r="C91" s="24" t="s">
        <v>267</v>
      </c>
      <c r="D91" s="24" t="s">
        <v>268</v>
      </c>
      <c r="E91" s="24" t="s">
        <v>269</v>
      </c>
      <c r="F91" s="24" t="s">
        <v>14</v>
      </c>
      <c r="G91" s="30" t="s">
        <v>15</v>
      </c>
      <c r="H91" s="25" t="s">
        <v>16</v>
      </c>
      <c r="I91" s="23">
        <v>225000</v>
      </c>
      <c r="J91" s="23">
        <v>225000</v>
      </c>
    </row>
    <row r="92" ht="50" customHeight="1" spans="1:10">
      <c r="A92" s="22">
        <v>90</v>
      </c>
      <c r="B92" s="23">
        <v>101</v>
      </c>
      <c r="C92" s="24" t="s">
        <v>270</v>
      </c>
      <c r="D92" s="24" t="s">
        <v>271</v>
      </c>
      <c r="E92" s="24" t="s">
        <v>272</v>
      </c>
      <c r="F92" s="24" t="s">
        <v>14</v>
      </c>
      <c r="G92" s="30" t="s">
        <v>87</v>
      </c>
      <c r="H92" s="25" t="s">
        <v>16</v>
      </c>
      <c r="I92" s="23">
        <v>350000</v>
      </c>
      <c r="J92" s="23">
        <v>332500</v>
      </c>
    </row>
    <row r="93" ht="50" customHeight="1" spans="1:10">
      <c r="A93" s="22">
        <v>91</v>
      </c>
      <c r="B93" s="23">
        <v>102</v>
      </c>
      <c r="C93" s="24" t="s">
        <v>273</v>
      </c>
      <c r="D93" s="24" t="s">
        <v>166</v>
      </c>
      <c r="E93" s="24" t="s">
        <v>274</v>
      </c>
      <c r="F93" s="24" t="s">
        <v>14</v>
      </c>
      <c r="G93" s="31" t="s">
        <v>87</v>
      </c>
      <c r="H93" s="25" t="s">
        <v>16</v>
      </c>
      <c r="I93" s="23">
        <v>700000</v>
      </c>
      <c r="J93" s="23">
        <v>700000</v>
      </c>
    </row>
    <row r="94" ht="50" customHeight="1" spans="1:10">
      <c r="A94" s="22">
        <v>92</v>
      </c>
      <c r="B94" s="23">
        <v>103</v>
      </c>
      <c r="C94" s="24" t="s">
        <v>275</v>
      </c>
      <c r="D94" s="24" t="s">
        <v>166</v>
      </c>
      <c r="E94" s="24" t="s">
        <v>276</v>
      </c>
      <c r="F94" s="24" t="s">
        <v>14</v>
      </c>
      <c r="G94" s="30" t="s">
        <v>15</v>
      </c>
      <c r="H94" s="25" t="s">
        <v>16</v>
      </c>
      <c r="I94" s="23">
        <v>225000</v>
      </c>
      <c r="J94" s="23">
        <v>225000</v>
      </c>
    </row>
    <row r="95" ht="50" customHeight="1" spans="1:10">
      <c r="A95" s="22">
        <v>93</v>
      </c>
      <c r="B95" s="23">
        <v>104</v>
      </c>
      <c r="C95" s="24" t="s">
        <v>277</v>
      </c>
      <c r="D95" s="24" t="s">
        <v>278</v>
      </c>
      <c r="E95" s="24" t="s">
        <v>279</v>
      </c>
      <c r="F95" s="24" t="s">
        <v>14</v>
      </c>
      <c r="G95" s="30" t="s">
        <v>15</v>
      </c>
      <c r="H95" s="25" t="s">
        <v>16</v>
      </c>
      <c r="I95" s="23">
        <v>1000000</v>
      </c>
      <c r="J95" s="23">
        <v>1000000</v>
      </c>
    </row>
    <row r="96" ht="60" customHeight="1" spans="1:10">
      <c r="A96" s="22">
        <v>94</v>
      </c>
      <c r="B96" s="23">
        <v>105</v>
      </c>
      <c r="C96" s="24" t="s">
        <v>280</v>
      </c>
      <c r="D96" s="24" t="s">
        <v>166</v>
      </c>
      <c r="E96" s="24" t="s">
        <v>281</v>
      </c>
      <c r="F96" s="24" t="s">
        <v>14</v>
      </c>
      <c r="G96" s="30" t="s">
        <v>15</v>
      </c>
      <c r="H96" s="25" t="s">
        <v>16</v>
      </c>
      <c r="I96" s="23">
        <v>225000</v>
      </c>
      <c r="J96" s="23">
        <v>225000</v>
      </c>
    </row>
    <row r="97" ht="50" customHeight="1" spans="1:10">
      <c r="A97" s="22">
        <v>95</v>
      </c>
      <c r="B97" s="23">
        <v>106</v>
      </c>
      <c r="C97" s="24" t="s">
        <v>282</v>
      </c>
      <c r="D97" s="24" t="s">
        <v>166</v>
      </c>
      <c r="E97" s="24" t="s">
        <v>283</v>
      </c>
      <c r="F97" s="24" t="s">
        <v>14</v>
      </c>
      <c r="G97" s="30" t="s">
        <v>15</v>
      </c>
      <c r="H97" s="25" t="s">
        <v>16</v>
      </c>
      <c r="I97" s="23">
        <v>150000</v>
      </c>
      <c r="J97" s="23">
        <v>150000</v>
      </c>
    </row>
    <row r="98" ht="60" customHeight="1" spans="1:10">
      <c r="A98" s="22">
        <v>96</v>
      </c>
      <c r="B98" s="23">
        <v>107</v>
      </c>
      <c r="C98" s="24" t="s">
        <v>284</v>
      </c>
      <c r="D98" s="24" t="s">
        <v>285</v>
      </c>
      <c r="E98" s="24" t="s">
        <v>286</v>
      </c>
      <c r="F98" s="24" t="s">
        <v>14</v>
      </c>
      <c r="G98" s="30" t="s">
        <v>87</v>
      </c>
      <c r="H98" s="25" t="s">
        <v>16</v>
      </c>
      <c r="I98" s="23">
        <v>2100000</v>
      </c>
      <c r="J98" s="27">
        <v>2100000</v>
      </c>
    </row>
    <row r="99" ht="60" customHeight="1" spans="1:10">
      <c r="A99" s="22">
        <v>97</v>
      </c>
      <c r="B99" s="23">
        <v>108</v>
      </c>
      <c r="C99" s="24" t="s">
        <v>287</v>
      </c>
      <c r="D99" s="24" t="s">
        <v>288</v>
      </c>
      <c r="E99" s="24" t="s">
        <v>289</v>
      </c>
      <c r="F99" s="24" t="s">
        <v>14</v>
      </c>
      <c r="G99" s="30" t="s">
        <v>15</v>
      </c>
      <c r="H99" s="25" t="s">
        <v>16</v>
      </c>
      <c r="I99" s="23">
        <v>1000000</v>
      </c>
      <c r="J99" s="23">
        <v>1000000</v>
      </c>
    </row>
    <row r="100" ht="60" customHeight="1" spans="1:10">
      <c r="A100" s="22">
        <v>98</v>
      </c>
      <c r="B100" s="23">
        <v>109</v>
      </c>
      <c r="C100" s="24" t="s">
        <v>290</v>
      </c>
      <c r="D100" s="24" t="s">
        <v>288</v>
      </c>
      <c r="E100" s="24" t="s">
        <v>291</v>
      </c>
      <c r="F100" s="24" t="s">
        <v>14</v>
      </c>
      <c r="G100" s="30" t="s">
        <v>15</v>
      </c>
      <c r="H100" s="25" t="s">
        <v>16</v>
      </c>
      <c r="I100" s="23">
        <v>1000000</v>
      </c>
      <c r="J100" s="23">
        <v>1000000</v>
      </c>
    </row>
    <row r="101" ht="60" customHeight="1" spans="1:10">
      <c r="A101" s="22">
        <v>99</v>
      </c>
      <c r="B101" s="23">
        <v>110</v>
      </c>
      <c r="C101" s="24" t="s">
        <v>292</v>
      </c>
      <c r="D101" s="24" t="s">
        <v>293</v>
      </c>
      <c r="E101" s="24" t="s">
        <v>294</v>
      </c>
      <c r="F101" s="24" t="s">
        <v>14</v>
      </c>
      <c r="G101" s="30" t="s">
        <v>15</v>
      </c>
      <c r="H101" s="25" t="s">
        <v>16</v>
      </c>
      <c r="I101" s="23">
        <v>1000000</v>
      </c>
      <c r="J101" s="23">
        <v>1000000</v>
      </c>
    </row>
    <row r="102" ht="60" customHeight="1" spans="1:10">
      <c r="A102" s="22">
        <v>100</v>
      </c>
      <c r="B102" s="23">
        <v>111</v>
      </c>
      <c r="C102" s="24" t="s">
        <v>295</v>
      </c>
      <c r="D102" s="24" t="s">
        <v>293</v>
      </c>
      <c r="E102" s="24" t="s">
        <v>296</v>
      </c>
      <c r="F102" s="24" t="s">
        <v>14</v>
      </c>
      <c r="G102" s="30" t="s">
        <v>15</v>
      </c>
      <c r="H102" s="25" t="s">
        <v>16</v>
      </c>
      <c r="I102" s="23">
        <v>1000000</v>
      </c>
      <c r="J102" s="23">
        <v>800000</v>
      </c>
    </row>
    <row r="103" ht="60" customHeight="1" spans="1:10">
      <c r="A103" s="22">
        <v>101</v>
      </c>
      <c r="B103" s="23">
        <v>112</v>
      </c>
      <c r="C103" s="24" t="s">
        <v>297</v>
      </c>
      <c r="D103" s="24" t="s">
        <v>293</v>
      </c>
      <c r="E103" s="24" t="s">
        <v>298</v>
      </c>
      <c r="F103" s="24" t="s">
        <v>14</v>
      </c>
      <c r="G103" s="30" t="s">
        <v>15</v>
      </c>
      <c r="H103" s="25" t="s">
        <v>16</v>
      </c>
      <c r="I103" s="23">
        <v>225000</v>
      </c>
      <c r="J103" s="23">
        <v>225000</v>
      </c>
    </row>
    <row r="104" ht="60" customHeight="1" spans="1:10">
      <c r="A104" s="22">
        <v>102</v>
      </c>
      <c r="B104" s="23">
        <v>113</v>
      </c>
      <c r="C104" s="24" t="s">
        <v>299</v>
      </c>
      <c r="D104" s="24" t="s">
        <v>293</v>
      </c>
      <c r="E104" s="24" t="s">
        <v>300</v>
      </c>
      <c r="F104" s="24" t="s">
        <v>14</v>
      </c>
      <c r="G104" s="30" t="s">
        <v>15</v>
      </c>
      <c r="H104" s="25" t="s">
        <v>16</v>
      </c>
      <c r="I104" s="23">
        <v>225000</v>
      </c>
      <c r="J104" s="23">
        <v>225000</v>
      </c>
    </row>
    <row r="105" ht="60" customHeight="1" spans="1:10">
      <c r="A105" s="22">
        <v>103</v>
      </c>
      <c r="B105" s="12">
        <v>114</v>
      </c>
      <c r="C105" s="13" t="s">
        <v>301</v>
      </c>
      <c r="D105" s="13" t="s">
        <v>302</v>
      </c>
      <c r="E105" s="13" t="s">
        <v>303</v>
      </c>
      <c r="F105" s="13" t="s">
        <v>14</v>
      </c>
      <c r="G105" s="32" t="s">
        <v>87</v>
      </c>
      <c r="H105" s="14" t="s">
        <v>16</v>
      </c>
      <c r="I105" s="12">
        <v>2100000</v>
      </c>
      <c r="J105" s="36">
        <v>1470000</v>
      </c>
    </row>
    <row r="106" ht="60" customHeight="1" spans="1:10">
      <c r="A106" s="22">
        <v>104</v>
      </c>
      <c r="B106" s="23">
        <v>115</v>
      </c>
      <c r="C106" s="24" t="s">
        <v>304</v>
      </c>
      <c r="D106" s="24" t="s">
        <v>82</v>
      </c>
      <c r="E106" s="24" t="s">
        <v>305</v>
      </c>
      <c r="F106" s="24" t="s">
        <v>14</v>
      </c>
      <c r="G106" s="30" t="s">
        <v>20</v>
      </c>
      <c r="H106" s="25" t="s">
        <v>16</v>
      </c>
      <c r="I106" s="23">
        <v>1036400</v>
      </c>
      <c r="J106" s="23">
        <v>1036400</v>
      </c>
    </row>
    <row r="107" ht="60" customHeight="1" spans="1:10">
      <c r="A107" s="22">
        <v>105</v>
      </c>
      <c r="B107" s="23">
        <v>116</v>
      </c>
      <c r="C107" s="24" t="s">
        <v>306</v>
      </c>
      <c r="D107" s="24" t="s">
        <v>307</v>
      </c>
      <c r="E107" s="24" t="s">
        <v>308</v>
      </c>
      <c r="F107" s="24" t="s">
        <v>14</v>
      </c>
      <c r="G107" s="30" t="s">
        <v>15</v>
      </c>
      <c r="H107" s="25" t="s">
        <v>16</v>
      </c>
      <c r="I107" s="23">
        <v>1000000</v>
      </c>
      <c r="J107" s="23">
        <v>1000000</v>
      </c>
    </row>
    <row r="108" ht="60" customHeight="1" spans="1:10">
      <c r="A108" s="22">
        <v>106</v>
      </c>
      <c r="B108" s="23">
        <v>117</v>
      </c>
      <c r="C108" s="24" t="s">
        <v>309</v>
      </c>
      <c r="D108" s="24" t="s">
        <v>310</v>
      </c>
      <c r="E108" s="24" t="s">
        <v>311</v>
      </c>
      <c r="F108" s="24" t="s">
        <v>14</v>
      </c>
      <c r="G108" s="30" t="s">
        <v>15</v>
      </c>
      <c r="H108" s="25" t="s">
        <v>16</v>
      </c>
      <c r="I108" s="23">
        <v>500000</v>
      </c>
      <c r="J108" s="23">
        <v>500000</v>
      </c>
    </row>
    <row r="109" ht="60" customHeight="1" spans="1:10">
      <c r="A109" s="22">
        <v>107</v>
      </c>
      <c r="B109" s="23">
        <v>118</v>
      </c>
      <c r="C109" s="24" t="s">
        <v>312</v>
      </c>
      <c r="D109" s="24" t="s">
        <v>313</v>
      </c>
      <c r="E109" s="24" t="s">
        <v>314</v>
      </c>
      <c r="F109" s="24" t="s">
        <v>14</v>
      </c>
      <c r="G109" s="30" t="s">
        <v>87</v>
      </c>
      <c r="H109" s="25" t="s">
        <v>16</v>
      </c>
      <c r="I109" s="23">
        <v>2100000</v>
      </c>
      <c r="J109" s="23">
        <v>2100000</v>
      </c>
    </row>
    <row r="110" ht="60" customHeight="1" spans="1:10">
      <c r="A110" s="22">
        <v>108</v>
      </c>
      <c r="B110" s="12">
        <v>120</v>
      </c>
      <c r="C110" s="13" t="s">
        <v>315</v>
      </c>
      <c r="D110" s="13" t="s">
        <v>313</v>
      </c>
      <c r="E110" s="13" t="s">
        <v>316</v>
      </c>
      <c r="F110" s="13" t="s">
        <v>14</v>
      </c>
      <c r="G110" s="32" t="s">
        <v>15</v>
      </c>
      <c r="H110" s="25" t="s">
        <v>16</v>
      </c>
      <c r="I110" s="23">
        <v>225000</v>
      </c>
      <c r="J110" s="23">
        <v>225000</v>
      </c>
    </row>
    <row r="111" ht="80" customHeight="1" spans="1:10">
      <c r="A111" s="22">
        <v>109</v>
      </c>
      <c r="B111" s="23">
        <v>121</v>
      </c>
      <c r="C111" s="24" t="s">
        <v>317</v>
      </c>
      <c r="D111" s="24" t="s">
        <v>318</v>
      </c>
      <c r="E111" s="24" t="s">
        <v>319</v>
      </c>
      <c r="F111" s="24" t="s">
        <v>14</v>
      </c>
      <c r="G111" s="30" t="s">
        <v>15</v>
      </c>
      <c r="H111" s="25" t="s">
        <v>16</v>
      </c>
      <c r="I111" s="23">
        <v>1000000</v>
      </c>
      <c r="J111" s="23">
        <v>1000000</v>
      </c>
    </row>
    <row r="112" customFormat="1" ht="60" customHeight="1" spans="1:10">
      <c r="A112" s="22">
        <v>110</v>
      </c>
      <c r="B112" s="12">
        <v>122</v>
      </c>
      <c r="C112" s="13" t="s">
        <v>320</v>
      </c>
      <c r="D112" s="13" t="s">
        <v>321</v>
      </c>
      <c r="E112" s="13" t="s">
        <v>322</v>
      </c>
      <c r="F112" s="13" t="s">
        <v>14</v>
      </c>
      <c r="G112" s="32" t="s">
        <v>15</v>
      </c>
      <c r="H112" s="14" t="s">
        <v>16</v>
      </c>
      <c r="I112" s="12">
        <v>2000000</v>
      </c>
      <c r="J112" s="23">
        <v>1000000</v>
      </c>
    </row>
    <row r="113" ht="60" customHeight="1" spans="1:10">
      <c r="A113" s="37">
        <v>111</v>
      </c>
      <c r="B113" s="23">
        <v>54</v>
      </c>
      <c r="C113" s="24" t="s">
        <v>323</v>
      </c>
      <c r="D113" s="24" t="s">
        <v>158</v>
      </c>
      <c r="E113" s="24" t="s">
        <v>324</v>
      </c>
      <c r="F113" s="24" t="s">
        <v>14</v>
      </c>
      <c r="G113" s="24" t="s">
        <v>15</v>
      </c>
      <c r="H113" s="26" t="s">
        <v>188</v>
      </c>
      <c r="I113" s="23">
        <v>225000</v>
      </c>
      <c r="J113" s="23">
        <f>(90/2-45)*10000</f>
        <v>0</v>
      </c>
    </row>
    <row r="114" ht="60" customHeight="1" spans="1:10">
      <c r="A114" s="37">
        <v>112</v>
      </c>
      <c r="B114" s="23">
        <v>90</v>
      </c>
      <c r="C114" s="24" t="s">
        <v>325</v>
      </c>
      <c r="D114" s="24" t="s">
        <v>326</v>
      </c>
      <c r="E114" s="24" t="s">
        <v>327</v>
      </c>
      <c r="F114" s="24" t="s">
        <v>14</v>
      </c>
      <c r="G114" s="24" t="s">
        <v>15</v>
      </c>
      <c r="H114" s="26" t="s">
        <v>188</v>
      </c>
      <c r="I114" s="23">
        <v>1000000</v>
      </c>
      <c r="J114" s="23">
        <v>0</v>
      </c>
    </row>
    <row r="115" ht="60" customHeight="1" spans="1:10">
      <c r="A115" s="37">
        <v>113</v>
      </c>
      <c r="B115" s="23">
        <v>93</v>
      </c>
      <c r="C115" s="24" t="s">
        <v>328</v>
      </c>
      <c r="D115" s="24" t="s">
        <v>247</v>
      </c>
      <c r="E115" s="24" t="s">
        <v>329</v>
      </c>
      <c r="F115" s="24" t="s">
        <v>14</v>
      </c>
      <c r="G115" s="24" t="s">
        <v>15</v>
      </c>
      <c r="H115" s="26" t="s">
        <v>188</v>
      </c>
      <c r="I115" s="23">
        <v>225000</v>
      </c>
      <c r="J115" s="23">
        <v>0</v>
      </c>
    </row>
    <row r="116" ht="60" customHeight="1" spans="1:10">
      <c r="A116" s="37">
        <v>114</v>
      </c>
      <c r="B116" s="23">
        <v>24</v>
      </c>
      <c r="C116" s="24" t="s">
        <v>330</v>
      </c>
      <c r="D116" s="24" t="s">
        <v>331</v>
      </c>
      <c r="E116" s="24" t="s">
        <v>332</v>
      </c>
      <c r="F116" s="24" t="s">
        <v>14</v>
      </c>
      <c r="G116" s="24" t="s">
        <v>87</v>
      </c>
      <c r="H116" s="26" t="s">
        <v>188</v>
      </c>
      <c r="I116" s="23">
        <v>185000</v>
      </c>
      <c r="J116" s="23">
        <v>0</v>
      </c>
    </row>
    <row r="117" ht="60" customHeight="1" spans="1:10">
      <c r="A117" s="37">
        <v>115</v>
      </c>
      <c r="B117" s="23">
        <v>119</v>
      </c>
      <c r="C117" s="24" t="s">
        <v>333</v>
      </c>
      <c r="D117" s="24" t="s">
        <v>334</v>
      </c>
      <c r="E117" s="24" t="s">
        <v>335</v>
      </c>
      <c r="F117" s="24" t="s">
        <v>14</v>
      </c>
      <c r="G117" s="24" t="s">
        <v>87</v>
      </c>
      <c r="H117" s="26" t="s">
        <v>188</v>
      </c>
      <c r="I117" s="23">
        <v>700000</v>
      </c>
      <c r="J117" s="23">
        <v>0</v>
      </c>
    </row>
    <row r="118" ht="80" customHeight="1" spans="1:10">
      <c r="A118" s="37">
        <v>116</v>
      </c>
      <c r="B118" s="23">
        <v>41</v>
      </c>
      <c r="C118" s="24" t="s">
        <v>336</v>
      </c>
      <c r="D118" s="24" t="s">
        <v>337</v>
      </c>
      <c r="E118" s="24" t="s">
        <v>338</v>
      </c>
      <c r="F118" s="24" t="s">
        <v>14</v>
      </c>
      <c r="G118" s="24" t="s">
        <v>20</v>
      </c>
      <c r="H118" s="26" t="s">
        <v>339</v>
      </c>
      <c r="I118" s="23">
        <v>4535000</v>
      </c>
      <c r="J118" s="23">
        <v>0</v>
      </c>
    </row>
    <row r="119" ht="80" customHeight="1" spans="1:10">
      <c r="A119" s="37">
        <v>117</v>
      </c>
      <c r="B119" s="23">
        <v>47</v>
      </c>
      <c r="C119" s="24" t="s">
        <v>340</v>
      </c>
      <c r="D119" s="24" t="s">
        <v>341</v>
      </c>
      <c r="E119" s="24" t="s">
        <v>342</v>
      </c>
      <c r="F119" s="24" t="s">
        <v>14</v>
      </c>
      <c r="G119" s="24" t="s">
        <v>20</v>
      </c>
      <c r="H119" s="26" t="s">
        <v>339</v>
      </c>
      <c r="I119" s="23">
        <v>5000000</v>
      </c>
      <c r="J119" s="23">
        <v>0</v>
      </c>
    </row>
    <row r="120" customFormat="1" ht="80" customHeight="1" spans="1:10">
      <c r="A120" s="37">
        <v>118</v>
      </c>
      <c r="B120" s="23">
        <v>123</v>
      </c>
      <c r="C120" s="24" t="s">
        <v>343</v>
      </c>
      <c r="D120" s="24" t="s">
        <v>344</v>
      </c>
      <c r="E120" s="24" t="s">
        <v>345</v>
      </c>
      <c r="F120" s="24" t="s">
        <v>14</v>
      </c>
      <c r="G120" s="24" t="s">
        <v>20</v>
      </c>
      <c r="H120" s="26" t="s">
        <v>339</v>
      </c>
      <c r="I120" s="23">
        <v>2342900</v>
      </c>
      <c r="J120" s="23">
        <v>0</v>
      </c>
    </row>
    <row r="121" ht="50" customHeight="1" spans="1:10">
      <c r="A121" s="37">
        <v>119</v>
      </c>
      <c r="B121" s="23">
        <v>67</v>
      </c>
      <c r="C121" s="24" t="s">
        <v>346</v>
      </c>
      <c r="D121" s="24" t="s">
        <v>178</v>
      </c>
      <c r="E121" s="24" t="s">
        <v>347</v>
      </c>
      <c r="F121" s="24" t="s">
        <v>14</v>
      </c>
      <c r="G121" s="24" t="s">
        <v>20</v>
      </c>
      <c r="H121" s="26" t="s">
        <v>348</v>
      </c>
      <c r="I121" s="23">
        <v>4444649.05</v>
      </c>
      <c r="J121" s="23">
        <v>0</v>
      </c>
    </row>
    <row r="122" ht="50" customHeight="1" spans="1:10">
      <c r="A122" s="37">
        <v>120</v>
      </c>
      <c r="B122" s="23">
        <v>68</v>
      </c>
      <c r="C122" s="24" t="s">
        <v>349</v>
      </c>
      <c r="D122" s="24" t="s">
        <v>178</v>
      </c>
      <c r="E122" s="24" t="s">
        <v>350</v>
      </c>
      <c r="F122" s="24" t="s">
        <v>14</v>
      </c>
      <c r="G122" s="24" t="s">
        <v>20</v>
      </c>
      <c r="H122" s="26" t="s">
        <v>348</v>
      </c>
      <c r="I122" s="23">
        <v>5000000</v>
      </c>
      <c r="J122" s="23">
        <v>0</v>
      </c>
    </row>
    <row r="123" ht="50" customHeight="1" spans="1:10">
      <c r="A123" s="37">
        <v>121</v>
      </c>
      <c r="B123" s="23">
        <v>31</v>
      </c>
      <c r="C123" s="24" t="s">
        <v>351</v>
      </c>
      <c r="D123" s="24" t="s">
        <v>96</v>
      </c>
      <c r="E123" s="24" t="s">
        <v>352</v>
      </c>
      <c r="F123" s="24" t="s">
        <v>14</v>
      </c>
      <c r="G123" s="24" t="s">
        <v>20</v>
      </c>
      <c r="H123" s="26" t="s">
        <v>348</v>
      </c>
      <c r="I123" s="23">
        <v>2622800</v>
      </c>
      <c r="J123" s="23">
        <v>0</v>
      </c>
    </row>
    <row r="124" ht="50" customHeight="1" spans="1:10">
      <c r="A124" s="37">
        <v>122</v>
      </c>
      <c r="B124" s="23">
        <v>2</v>
      </c>
      <c r="C124" s="24" t="s">
        <v>353</v>
      </c>
      <c r="D124" s="24" t="s">
        <v>354</v>
      </c>
      <c r="E124" s="24" t="s">
        <v>355</v>
      </c>
      <c r="F124" s="24" t="s">
        <v>14</v>
      </c>
      <c r="G124" s="24" t="s">
        <v>20</v>
      </c>
      <c r="H124" s="26" t="s">
        <v>348</v>
      </c>
      <c r="I124" s="23">
        <v>2245900</v>
      </c>
      <c r="J124" s="23">
        <v>0</v>
      </c>
    </row>
    <row r="125" ht="50" customHeight="1" spans="1:10">
      <c r="A125" s="37">
        <v>123</v>
      </c>
      <c r="B125" s="23">
        <v>51</v>
      </c>
      <c r="C125" s="24" t="s">
        <v>356</v>
      </c>
      <c r="D125" s="24" t="s">
        <v>357</v>
      </c>
      <c r="E125" s="24" t="s">
        <v>358</v>
      </c>
      <c r="F125" s="24" t="s">
        <v>14</v>
      </c>
      <c r="G125" s="24" t="s">
        <v>15</v>
      </c>
      <c r="H125" s="26" t="s">
        <v>359</v>
      </c>
      <c r="I125" s="23">
        <v>200000</v>
      </c>
      <c r="J125" s="23">
        <v>0</v>
      </c>
    </row>
    <row r="126" ht="40" customHeight="1" spans="1:10">
      <c r="A126" s="15"/>
      <c r="B126" s="16"/>
      <c r="C126" s="9"/>
      <c r="D126" s="9"/>
      <c r="E126" s="9" t="s">
        <v>360</v>
      </c>
      <c r="F126" s="9"/>
      <c r="G126" s="17"/>
      <c r="H126" s="18"/>
      <c r="I126" s="5">
        <f>SUM(I3:I125)</f>
        <v>146845599.05</v>
      </c>
      <c r="J126" s="6">
        <f>SUM(J3:J112)</f>
        <v>100936750</v>
      </c>
    </row>
  </sheetData>
  <autoFilter ref="A2:J126">
    <sortState ref="A2:J126">
      <sortCondition ref="B2"/>
    </sortState>
    <extLst/>
  </autoFilter>
  <mergeCells count="1">
    <mergeCell ref="A1:J1"/>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view="pageBreakPreview" zoomScaleNormal="100" workbookViewId="0">
      <selection activeCell="A1" sqref="A1:J7"/>
    </sheetView>
  </sheetViews>
  <sheetFormatPr defaultColWidth="9" defaultRowHeight="13.5" outlineLevelRow="6"/>
  <cols>
    <col min="1" max="1" width="8.5" style="1" customWidth="1"/>
    <col min="2" max="2" width="8.125" customWidth="1"/>
    <col min="3" max="3" width="11.75" customWidth="1"/>
    <col min="4" max="4" width="15.125" customWidth="1"/>
    <col min="5" max="5" width="18" customWidth="1"/>
    <col min="6" max="6" width="18.625" customWidth="1"/>
    <col min="7" max="7" width="8.75" customWidth="1"/>
    <col min="8" max="8" width="16.25" customWidth="1"/>
    <col min="9" max="9" width="12.625"/>
    <col min="10" max="10" width="12.125" customWidth="1"/>
  </cols>
  <sheetData>
    <row r="1" ht="37" customHeight="1" spans="1:10">
      <c r="A1" s="2" t="s">
        <v>361</v>
      </c>
      <c r="B1" s="3"/>
      <c r="C1" s="3"/>
      <c r="D1" s="3"/>
      <c r="E1" s="3"/>
      <c r="F1" s="3"/>
      <c r="G1" s="3"/>
      <c r="H1" s="3"/>
      <c r="I1" s="3"/>
      <c r="J1" s="3"/>
    </row>
    <row r="2" ht="40" customHeight="1" spans="1:10">
      <c r="A2" s="4" t="s">
        <v>1</v>
      </c>
      <c r="B2" s="4" t="s">
        <v>2</v>
      </c>
      <c r="C2" s="5" t="s">
        <v>3</v>
      </c>
      <c r="D2" s="5" t="s">
        <v>4</v>
      </c>
      <c r="E2" s="5" t="s">
        <v>5</v>
      </c>
      <c r="F2" s="5" t="s">
        <v>6</v>
      </c>
      <c r="G2" s="6" t="s">
        <v>362</v>
      </c>
      <c r="H2" s="7" t="s">
        <v>8</v>
      </c>
      <c r="I2" s="5" t="s">
        <v>9</v>
      </c>
      <c r="J2" s="6" t="s">
        <v>10</v>
      </c>
    </row>
    <row r="3" s="20" customFormat="1" ht="50" customHeight="1" spans="1:10">
      <c r="A3" s="12">
        <v>124</v>
      </c>
      <c r="B3" s="12">
        <v>124</v>
      </c>
      <c r="C3" s="13" t="s">
        <v>363</v>
      </c>
      <c r="D3" s="13" t="s">
        <v>364</v>
      </c>
      <c r="E3" s="13" t="s">
        <v>365</v>
      </c>
      <c r="F3" s="13" t="s">
        <v>366</v>
      </c>
      <c r="G3" s="13" t="s">
        <v>20</v>
      </c>
      <c r="H3" s="21" t="s">
        <v>367</v>
      </c>
      <c r="I3" s="12">
        <v>3000000</v>
      </c>
      <c r="J3" s="12">
        <v>3000000</v>
      </c>
    </row>
    <row r="4" s="20" customFormat="1" ht="50" customHeight="1" spans="1:10">
      <c r="A4" s="12">
        <v>125</v>
      </c>
      <c r="B4" s="12">
        <v>125</v>
      </c>
      <c r="C4" s="13" t="s">
        <v>368</v>
      </c>
      <c r="D4" s="13" t="s">
        <v>369</v>
      </c>
      <c r="E4" s="13" t="s">
        <v>370</v>
      </c>
      <c r="F4" s="13" t="s">
        <v>366</v>
      </c>
      <c r="G4" s="13" t="s">
        <v>20</v>
      </c>
      <c r="H4" s="21" t="s">
        <v>367</v>
      </c>
      <c r="I4" s="12">
        <v>3000000</v>
      </c>
      <c r="J4" s="12">
        <v>3000000</v>
      </c>
    </row>
    <row r="5" s="20" customFormat="1" ht="50" customHeight="1" spans="1:10">
      <c r="A5" s="12">
        <v>126</v>
      </c>
      <c r="B5" s="12">
        <v>126</v>
      </c>
      <c r="C5" s="13" t="s">
        <v>371</v>
      </c>
      <c r="D5" s="13" t="s">
        <v>158</v>
      </c>
      <c r="E5" s="13" t="s">
        <v>372</v>
      </c>
      <c r="F5" s="13" t="s">
        <v>366</v>
      </c>
      <c r="G5" s="13" t="s">
        <v>20</v>
      </c>
      <c r="H5" s="21" t="s">
        <v>367</v>
      </c>
      <c r="I5" s="12">
        <v>2000000</v>
      </c>
      <c r="J5" s="12">
        <v>2000000</v>
      </c>
    </row>
    <row r="6" s="20" customFormat="1" ht="50" customHeight="1" spans="1:10">
      <c r="A6" s="12">
        <v>127</v>
      </c>
      <c r="B6" s="12">
        <v>127</v>
      </c>
      <c r="C6" s="13" t="s">
        <v>373</v>
      </c>
      <c r="D6" s="13" t="s">
        <v>374</v>
      </c>
      <c r="E6" s="13" t="s">
        <v>375</v>
      </c>
      <c r="F6" s="13" t="s">
        <v>366</v>
      </c>
      <c r="G6" s="13" t="s">
        <v>20</v>
      </c>
      <c r="H6" s="21" t="s">
        <v>367</v>
      </c>
      <c r="I6" s="12">
        <v>3000000</v>
      </c>
      <c r="J6" s="12">
        <v>3000000</v>
      </c>
    </row>
    <row r="7" ht="40" customHeight="1" spans="1:10">
      <c r="A7" s="15"/>
      <c r="B7" s="16"/>
      <c r="C7" s="9"/>
      <c r="D7" s="9"/>
      <c r="E7" s="9" t="s">
        <v>376</v>
      </c>
      <c r="F7" s="9"/>
      <c r="G7" s="17"/>
      <c r="H7" s="18"/>
      <c r="I7" s="5">
        <f>SUM(I3:I6)</f>
        <v>11000000</v>
      </c>
      <c r="J7" s="6">
        <f>SUM(J3:J6)</f>
        <v>11000000</v>
      </c>
    </row>
  </sheetData>
  <autoFilter ref="A2:J7">
    <extLst/>
  </autoFilter>
  <mergeCells count="1">
    <mergeCell ref="A1:J1"/>
  </mergeCells>
  <pageMargins left="0.75" right="0.75" top="1" bottom="1" header="0.5" footer="0.5"/>
  <pageSetup paperSize="9"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
  <sheetViews>
    <sheetView workbookViewId="0">
      <selection activeCell="M16" sqref="M16"/>
    </sheetView>
  </sheetViews>
  <sheetFormatPr defaultColWidth="9" defaultRowHeight="13.5" outlineLevelRow="3"/>
  <cols>
    <col min="1" max="1" width="4.25" style="1" customWidth="1"/>
    <col min="2" max="2" width="4.875" customWidth="1"/>
    <col min="3" max="3" width="11.75" customWidth="1"/>
    <col min="4" max="4" width="15.125" customWidth="1"/>
    <col min="5" max="5" width="19.875" customWidth="1"/>
    <col min="6" max="6" width="12.75" customWidth="1"/>
    <col min="7" max="7" width="9.625" customWidth="1"/>
    <col min="8" max="8" width="24.75" customWidth="1"/>
    <col min="9" max="9" width="12.625"/>
    <col min="10" max="10" width="13.375" customWidth="1"/>
  </cols>
  <sheetData>
    <row r="1" ht="37" customHeight="1" spans="1:10">
      <c r="A1" s="2" t="s">
        <v>377</v>
      </c>
      <c r="B1" s="3"/>
      <c r="C1" s="3"/>
      <c r="D1" s="3"/>
      <c r="E1" s="3"/>
      <c r="F1" s="3"/>
      <c r="G1" s="3"/>
      <c r="H1" s="3"/>
      <c r="I1" s="3"/>
      <c r="J1" s="3"/>
    </row>
    <row r="2" ht="40" customHeight="1" spans="1:10">
      <c r="A2" s="4" t="s">
        <v>1</v>
      </c>
      <c r="B2" s="4" t="s">
        <v>2</v>
      </c>
      <c r="C2" s="5" t="s">
        <v>3</v>
      </c>
      <c r="D2" s="5" t="s">
        <v>4</v>
      </c>
      <c r="E2" s="5" t="s">
        <v>5</v>
      </c>
      <c r="F2" s="5" t="s">
        <v>6</v>
      </c>
      <c r="G2" s="6" t="s">
        <v>362</v>
      </c>
      <c r="H2" s="7" t="s">
        <v>8</v>
      </c>
      <c r="I2" s="5" t="s">
        <v>9</v>
      </c>
      <c r="J2" s="6" t="s">
        <v>10</v>
      </c>
    </row>
    <row r="3" s="11" customFormat="1" ht="80" customHeight="1" spans="1:16384">
      <c r="A3" s="12">
        <v>128</v>
      </c>
      <c r="B3" s="12">
        <v>128</v>
      </c>
      <c r="C3" s="13" t="s">
        <v>378</v>
      </c>
      <c r="D3" s="13" t="s">
        <v>158</v>
      </c>
      <c r="E3" s="13" t="s">
        <v>379</v>
      </c>
      <c r="F3" s="13" t="s">
        <v>380</v>
      </c>
      <c r="G3" s="13" t="s">
        <v>20</v>
      </c>
      <c r="H3" s="14" t="s">
        <v>381</v>
      </c>
      <c r="I3" s="12">
        <v>3000000</v>
      </c>
      <c r="J3" s="12">
        <v>0</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c r="XFD3" s="19"/>
    </row>
    <row r="4" ht="40" customHeight="1" spans="1:10">
      <c r="A4" s="15"/>
      <c r="B4" s="16"/>
      <c r="C4" s="9"/>
      <c r="D4" s="9"/>
      <c r="E4" s="9" t="s">
        <v>382</v>
      </c>
      <c r="F4" s="9"/>
      <c r="G4" s="17"/>
      <c r="H4" s="18"/>
      <c r="I4" s="5">
        <f>SUM(I3:I3)</f>
        <v>3000000</v>
      </c>
      <c r="J4" s="6">
        <f>SUM(J3:J3)</f>
        <v>0</v>
      </c>
    </row>
  </sheetData>
  <autoFilter ref="A2:J4">
    <extLst/>
  </autoFilter>
  <mergeCells count="1">
    <mergeCell ref="A1:J1"/>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workbookViewId="0">
      <selection activeCell="I20" sqref="I20"/>
    </sheetView>
  </sheetViews>
  <sheetFormatPr defaultColWidth="9" defaultRowHeight="13.5" outlineLevelRow="2"/>
  <cols>
    <col min="1" max="1" width="4.25" style="1" customWidth="1"/>
    <col min="2" max="2" width="4.875" customWidth="1"/>
    <col min="3" max="3" width="11.75" customWidth="1"/>
    <col min="4" max="4" width="15.125" customWidth="1"/>
    <col min="5" max="5" width="19.875" customWidth="1"/>
    <col min="6" max="6" width="12.75" customWidth="1"/>
    <col min="7" max="7" width="9.625" customWidth="1"/>
    <col min="8" max="8" width="24.75" customWidth="1"/>
    <col min="9" max="9" width="12.625"/>
    <col min="10" max="10" width="13.375" customWidth="1"/>
  </cols>
  <sheetData>
    <row r="1" ht="37" customHeight="1" spans="1:10">
      <c r="A1" s="2" t="s">
        <v>383</v>
      </c>
      <c r="B1" s="3"/>
      <c r="C1" s="3"/>
      <c r="D1" s="3"/>
      <c r="E1" s="3"/>
      <c r="F1" s="3"/>
      <c r="G1" s="3"/>
      <c r="H1" s="3"/>
      <c r="I1" s="3"/>
      <c r="J1" s="3"/>
    </row>
    <row r="2" ht="40" customHeight="1" spans="1:10">
      <c r="A2" s="4" t="s">
        <v>1</v>
      </c>
      <c r="B2" s="4" t="s">
        <v>2</v>
      </c>
      <c r="C2" s="5" t="s">
        <v>3</v>
      </c>
      <c r="D2" s="5" t="s">
        <v>4</v>
      </c>
      <c r="E2" s="5" t="s">
        <v>5</v>
      </c>
      <c r="F2" s="5" t="s">
        <v>6</v>
      </c>
      <c r="G2" s="6" t="s">
        <v>362</v>
      </c>
      <c r="H2" s="7" t="s">
        <v>8</v>
      </c>
      <c r="I2" s="5" t="s">
        <v>9</v>
      </c>
      <c r="J2" s="6" t="s">
        <v>10</v>
      </c>
    </row>
    <row r="3" ht="40" customHeight="1" spans="1:10">
      <c r="A3" s="8" t="s">
        <v>384</v>
      </c>
      <c r="B3" s="9"/>
      <c r="C3" s="9"/>
      <c r="D3" s="9"/>
      <c r="E3" s="9"/>
      <c r="F3" s="9"/>
      <c r="G3" s="9"/>
      <c r="H3" s="10"/>
      <c r="I3" s="5">
        <f>146845599.05+11000000+3000000</f>
        <v>160845599.05</v>
      </c>
      <c r="J3" s="6">
        <f>100936750+11000000+0</f>
        <v>111936750</v>
      </c>
    </row>
  </sheetData>
  <mergeCells count="2">
    <mergeCell ref="A1:J1"/>
    <mergeCell ref="A3:H3"/>
  </mergeCells>
  <pageMargins left="0.75" right="0.75" top="1" bottom="1" header="0.5" footer="0.5"/>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7 " > < c o m m e n t   s : r e f = " A L 2 6 "   r g b C l r = " F 3 C 7 F 0 " / > < / c o m m e n t L i s t > < c o m m e n t L i s t   s h e e t S t i d = " 8 " / > < c o m m e n t L i s t   s h e e t S t i d = " 3 " / > < c o m m e n t L i s t   s h e e t S t i d = " 5 " / > < / 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（附表1）2022年上半年科技项目配套资助情况表</vt:lpstr>
      <vt:lpstr>（附表2）2022年上半年研发机构奖励资助情况表</vt:lpstr>
      <vt:lpstr>（附表3）2022年上半年研发机构奖励资助情况表</vt:lpstr>
      <vt:lpstr>（附表4）2022年上半年研发机构奖励资助情况表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邓宜辉</cp:lastModifiedBy>
  <dcterms:created xsi:type="dcterms:W3CDTF">2022-06-28T07:13:00Z</dcterms:created>
  <dcterms:modified xsi:type="dcterms:W3CDTF">2022-07-21T02:58:56Z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7C55D9E5D7954D0DA41B1CBD92217C43</vt:lpwstr>
  </property>
  <property fmtid="{D5CDD505-2E9C-101B-9397-08002B2CF9AE}" pid="3" name="KSOProductBuildVer">
    <vt:lpwstr>2052-11.8.2.10393</vt:lpwstr>
  </property>
</Properties>
</file>